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7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" sheetId="15" r:id="rId15"/>
    <sheet name="9.3. sz. mell" sheetId="16" r:id="rId16"/>
    <sheet name="9.3.1. sz. mell" sheetId="17" r:id="rId17"/>
    <sheet name="Munka1" sheetId="18" r:id="rId18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'9.3. sz. mell'!$1:$6</definedName>
    <definedName name="_xlnm.Print_Titles" localSheetId="16">'9.3.1. sz. mell'!$1:$6</definedName>
    <definedName name="_xlnm.Print_Area" localSheetId="1">'1.1.sz.mell.'!$A$1:$F$159</definedName>
    <definedName name="_xlnm.Print_Area" localSheetId="2">'1.2.sz.mell.'!$A$1:$F$159</definedName>
    <definedName name="_xlnm.Print_Area" localSheetId="3">'1.3.sz.mell.'!$A$1:$F$159</definedName>
  </definedNames>
  <calcPr fullCalcOnLoad="1"/>
</workbook>
</file>

<file path=xl/sharedStrings.xml><?xml version="1.0" encoding="utf-8"?>
<sst xmlns="http://schemas.openxmlformats.org/spreadsheetml/2006/main" count="2466" uniqueCount="505">
  <si>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</si>
  <si>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</si>
  <si>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</si>
  <si>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</si>
  <si>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</si>
  <si>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</si>
  <si>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</si>
  <si>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</si>
  <si>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</si>
  <si>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</si>
  <si>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</si>
  <si>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</si>
  <si>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</si>
  <si>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</si>
  <si>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</si>
  <si>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</si>
  <si>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</si>
  <si>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</si>
  <si>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</si>
  <si>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</si>
  <si>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</si>
  <si>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</si>
  <si>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</si>
  <si>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</si>
  <si>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</si>
  <si>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</si>
  <si>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</si>
  <si>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</si>
  <si>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</si>
  <si>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</si>
  <si>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</si>
  <si>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</si>
  <si>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</si>
  <si>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</si>
  <si>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</si>
  <si>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</si>
  <si>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</si>
  <si>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</si>
  <si>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</si>
  <si>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</si>
  <si>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</si>
  <si>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</si>
  <si>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</si>
  <si>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</si>
  <si>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</si>
  <si>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</si>
  <si>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</si>
  <si>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</si>
  <si>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</si>
  <si>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</si>
  <si>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</si>
  <si>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</si>
  <si>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</si>
  <si>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</si>
  <si>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</si>
  <si>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</si>
  <si>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</si>
  <si>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</si>
  <si>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</si>
  <si>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</si>
  <si>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</si>
  <si>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</si>
  <si>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</si>
  <si>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</si>
  <si>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</si>
  <si>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</si>
  <si>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</si>
  <si>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</si>
  <si>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</si>
  <si>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</si>
  <si>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</si>
  <si>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</si>
  <si>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</si>
  <si>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</si>
  <si>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</si>
  <si>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</si>
  <si>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</si>
  <si>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</si>
  <si>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</si>
  <si>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</si>
  <si>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</si>
  <si>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</si>
  <si>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</si>
  <si>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</si>
  <si>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</si>
  <si>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</si>
  <si>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</si>
  <si>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</si>
  <si>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</si>
  <si>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</si>
  <si>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</si>
  <si>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</si>
  <si>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</si>
  <si>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</si>
  <si>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</si>
  <si>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</si>
  <si>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</si>
  <si>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</si>
  <si>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</si>
  <si>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</si>
  <si>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</si>
  <si>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</si>
  <si>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</si>
  <si>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</si>
  <si>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</si>
  <si>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</si>
  <si>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</si>
  <si>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</si>
  <si>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</si>
  <si>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</si>
  <si>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</si>
  <si>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</si>
  <si>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</si>
  <si>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</si>
  <si>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</si>
  <si>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</si>
  <si>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</si>
  <si>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</si>
  <si>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</si>
  <si>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</si>
  <si>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</si>
  <si>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</si>
  <si>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</si>
  <si>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</si>
  <si>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</si>
  <si>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</si>
  <si>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</si>
  <si>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</si>
  <si>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</si>
  <si>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</si>
  <si>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</si>
  <si>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</si>
  <si>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</si>
  <si>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</si>
  <si>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</si>
  <si>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</si>
  <si>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</si>
  <si>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</si>
  <si>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</si>
  <si>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</si>
  <si>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</si>
  <si>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</si>
  <si>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</si>
  <si>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</si>
  <si>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</si>
  <si>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</si>
  <si>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</si>
  <si>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</si>
  <si>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</si>
  <si>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</si>
  <si>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</si>
  <si>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</si>
  <si>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</si>
  <si>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</si>
  <si>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</si>
  <si>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</si>
  <si>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</si>
  <si>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</si>
  <si>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</si>
  <si>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</si>
  <si>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</si>
  <si>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</si>
  <si>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</si>
  <si>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</si>
  <si>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</si>
  <si>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</si>
  <si>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</si>
  <si>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</si>
  <si>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</si>
  <si>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</si>
  <si>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</si>
  <si>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</si>
  <si>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</si>
  <si>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</si>
  <si>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</si>
  <si>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</si>
  <si>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</si>
  <si>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</si>
  <si>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</si>
  <si>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</si>
  <si>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</si>
  <si>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</si>
  <si>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</si>
  <si>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</si>
  <si>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</si>
  <si>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</si>
  <si>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</si>
  <si>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</si>
  <si>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</si>
  <si>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</si>
  <si>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</si>
  <si>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</si>
  <si>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</si>
  <si>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</si>
  <si>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</si>
  <si>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</si>
  <si>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</si>
  <si>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</si>
  <si>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</si>
  <si>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</si>
  <si>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</si>
  <si>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</si>
  <si>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</si>
  <si>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</si>
  <si>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</si>
  <si>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</si>
  <si>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</si>
  <si>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</si>
  <si>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</si>
  <si>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</si>
  <si>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</si>
  <si>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</si>
  <si>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</si>
  <si>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</si>
  <si>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</si>
  <si>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</si>
  <si>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</si>
  <si>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</si>
  <si>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</si>
  <si>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</si>
  <si>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</si>
  <si>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</si>
  <si>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</si>
  <si>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</si>
  <si>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</si>
  <si>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</si>
  <si>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</si>
  <si>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</si>
  <si>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</si>
  <si>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</si>
  <si>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</si>
  <si>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</si>
  <si>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</si>
  <si>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</si>
  <si>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</si>
  <si>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</si>
  <si>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</si>
  <si>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</si>
  <si>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</si>
  <si>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</si>
  <si>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</si>
  <si>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</si>
  <si>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</si>
  <si>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</si>
  <si>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</si>
  <si>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</si>
  <si>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</si>
  <si>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</si>
  <si>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</si>
  <si>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</si>
  <si>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</si>
  <si>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</si>
  <si>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</si>
  <si>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</si>
  <si>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</si>
  <si>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</si>
  <si>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</si>
  <si>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</si>
  <si>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</si>
  <si>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</si>
  <si>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</si>
  <si>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</si>
  <si>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</si>
  <si>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</si>
  <si>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</si>
  <si>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</si>
  <si>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</si>
  <si>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</si>
  <si>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</si>
  <si>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</si>
  <si>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</si>
  <si>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</si>
  <si>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</si>
  <si>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</si>
  <si>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</si>
  <si>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</si>
  <si>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</si>
  <si>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</si>
  <si>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</si>
  <si>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</si>
  <si>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</si>
  <si>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</si>
  <si>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</si>
  <si>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</si>
  <si>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</si>
  <si>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</si>
  <si>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</si>
  <si>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</si>
  <si>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</si>
  <si>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</si>
  <si>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</si>
  <si>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</si>
  <si>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</si>
  <si>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</si>
  <si>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</si>
  <si>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</si>
  <si>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</si>
  <si>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</si>
  <si>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</si>
  <si>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</si>
  <si>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</si>
  <si>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</si>
  <si>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</si>
  <si>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</si>
  <si>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</si>
  <si>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</si>
  <si>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</si>
  <si>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</si>
  <si>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</si>
  <si>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</si>
  <si>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</si>
  <si>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</si>
  <si>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</si>
  <si>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</si>
  <si>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</si>
  <si>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</si>
  <si>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</si>
  <si>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</si>
  <si>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</si>
  <si>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</si>
  <si>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</si>
  <si>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</si>
  <si>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</si>
  <si>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</si>
  <si>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</si>
  <si>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</si>
  <si>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</si>
  <si>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</si>
  <si>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</si>
  <si>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</si>
  <si>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</si>
  <si>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</si>
  <si>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</si>
  <si>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</si>
  <si>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</si>
  <si>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</si>
  <si>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</si>
  <si>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</si>
  <si>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</si>
  <si>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</si>
  <si>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</si>
  <si>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</si>
  <si>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</si>
  <si>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</si>
  <si>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</si>
  <si>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</si>
  <si>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</si>
  <si>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</si>
  <si>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</si>
  <si>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</si>
  <si>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</si>
  <si>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</si>
  <si>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</si>
  <si>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</si>
  <si>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</si>
  <si>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</si>
  <si>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</si>
  <si>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</si>
  <si>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</si>
  <si>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</si>
  <si>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</si>
  <si>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</si>
  <si>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</si>
  <si>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</si>
  <si>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</si>
  <si>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</si>
  <si>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</si>
  <si>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</si>
  <si>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</si>
  <si>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</si>
  <si>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</si>
  <si>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</si>
  <si>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</si>
  <si>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</si>
  <si>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</si>
  <si>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</si>
  <si>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</si>
  <si>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</si>
  <si>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</si>
  <si>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</si>
  <si>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</si>
  <si>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</si>
  <si>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</si>
  <si>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</si>
  <si>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</si>
  <si>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</si>
  <si>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</si>
  <si>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</si>
  <si>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</si>
  <si>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</si>
  <si>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</si>
  <si>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</si>
  <si>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</si>
  <si>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</si>
  <si>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</si>
  <si>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</si>
  <si>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</si>
  <si>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</si>
  <si>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</si>
  <si>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</si>
  <si>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</si>
  <si>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</si>
  <si>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</si>
  <si>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</si>
  <si>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</si>
  <si>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</si>
  <si>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</si>
  <si>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</si>
  <si>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</si>
  <si>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</si>
  <si>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</si>
  <si>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</si>
  <si>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</si>
  <si>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</si>
  <si>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</si>
  <si>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</si>
  <si>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</si>
  <si>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</si>
  <si>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</si>
  <si>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</si>
  <si>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</si>
  <si>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</si>
  <si>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</si>
  <si>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</si>
  <si>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</si>
  <si>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</si>
  <si>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</si>
  <si>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</si>
  <si>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</si>
  <si>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</si>
  <si>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</si>
  <si>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</si>
  <si>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</si>
  <si>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</si>
  <si>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</si>
  <si>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</si>
  <si>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</si>
  <si>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</si>
  <si>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</si>
  <si>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</si>
  <si>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</si>
  <si>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</si>
  <si>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</si>
  <si>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</si>
  <si>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</si>
  <si>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</si>
  <si>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</si>
  <si>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</si>
  <si>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</si>
  <si>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</si>
  <si>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</si>
  <si>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</si>
  <si>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</si>
  <si>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</si>
  <si>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</si>
  <si>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</si>
  <si>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</si>
  <si>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</si>
  <si>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</si>
  <si>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</si>
  <si>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</si>
  <si>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</si>
  <si>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</si>
  <si>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</si>
  <si>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</si>
  <si>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</si>
  <si>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</si>
  <si>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</si>
  <si>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</si>
  <si>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</si>
  <si>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</si>
  <si>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</si>
  <si>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Fityeházi Óvoda</t>
  </si>
  <si>
    <t>Fityeház Község Önkormányzata adósságot keletkeztető ügyletekből és kezességvállalásokból fennálló kötelezettségei</t>
  </si>
  <si>
    <t>Összesen
(G=C+D+E+F)</t>
  </si>
  <si>
    <t>2016.</t>
  </si>
  <si>
    <t>2015.</t>
  </si>
  <si>
    <t>2017.</t>
  </si>
  <si>
    <t>2018.</t>
  </si>
  <si>
    <t>TEFA kölcsön (szabadidőközpont)</t>
  </si>
  <si>
    <t>TEFA kölcsön (Közösségi tér fejlesztése)</t>
  </si>
  <si>
    <t>Fityeház Község Önkormányzata saját bevételeinek részletezése az adósságot keletkeztető ügyletből származó tárgyévi fizetési kötelezettség megállapításához</t>
  </si>
  <si>
    <t>Vízmű ingatlan felújítás</t>
  </si>
  <si>
    <t>Egyéb tárgyi eszköz beszerzés</t>
  </si>
  <si>
    <t>2014-2015</t>
  </si>
  <si>
    <t>2015</t>
  </si>
  <si>
    <t>"Közösségi tér fejlesztése". LEADER 8548273526</t>
  </si>
  <si>
    <t>2014. évi teljesítés</t>
  </si>
  <si>
    <t>"Fityeház Község szociális és közösségi szolgáltatásainak fejlesztése mikrobusz beszerzéssel", 8657877411</t>
  </si>
  <si>
    <t>Hosszú lejáratú hitel visszafizetése</t>
  </si>
  <si>
    <t>Petőfi utcai csapadékvíz elvezetés kialakítása, járda felújítása, volt iskolaépület földszintjén fűtéskorszerűsítés</t>
  </si>
  <si>
    <t>Közösségi busz beszerzés</t>
  </si>
  <si>
    <t>2015. évi eredeti előirányzat</t>
  </si>
  <si>
    <t>2015. évi módosított előirányzat</t>
  </si>
  <si>
    <t>2015. évi I. módosított előirányzat</t>
  </si>
  <si>
    <t>2015. évi II. módosított előirányzat</t>
  </si>
  <si>
    <t>2015. évi III. módosított előirányzat</t>
  </si>
  <si>
    <t>Informatikai eszköz beszerzés</t>
  </si>
  <si>
    <t>2.1. melléklet a 9/2015. (XII.29.) önkormányzati rendelethez</t>
  </si>
  <si>
    <t>2.2. melléklet a 9/2015. (XII.29.) önkormányzati rendelethez</t>
  </si>
  <si>
    <t>8.1. melléklet a 9/2015. (XII.29.) önkormányzati rendelethez</t>
  </si>
  <si>
    <t>8.1.1. melléklet a 9/2015. (XII.29.) önkormányzati rendelethez</t>
  </si>
  <si>
    <t>8.1.2. melléklet a 9/2015. (XII.29.) önkormányzati rendelethez</t>
  </si>
  <si>
    <t>8.2. melléklet a 9/2015. (XII.29.) önkormányzati rendelethez</t>
  </si>
  <si>
    <t>8.2.1. melléklet a 9/2015. (XII.29.)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</si>
</sst>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5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51" xfId="40" applyNumberFormat="1" applyFont="1" applyFill="1" applyBorder="1" applyAlignment="1" applyProtection="1">
      <alignment/>
      <protection locked="0"/>
    </xf>
    <xf numFmtId="166" fontId="16" fillId="0" borderId="52" xfId="40" applyNumberFormat="1" applyFont="1" applyFill="1" applyBorder="1" applyAlignment="1" applyProtection="1">
      <alignment/>
      <protection locked="0"/>
    </xf>
    <xf numFmtId="166" fontId="16" fillId="0" borderId="41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0" fontId="16" fillId="0" borderId="35" xfId="58" applyFont="1" applyFill="1" applyBorder="1" applyAlignment="1" applyProtection="1">
      <alignment horizontal="left" vertical="center" wrapText="1" indent="7"/>
      <protection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49" fontId="16" fillId="0" borderId="56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3" fontId="16" fillId="0" borderId="56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3" fontId="16" fillId="0" borderId="56" xfId="0" applyNumberFormat="1" applyFont="1" applyFill="1" applyBorder="1" applyAlignment="1" applyProtection="1">
      <alignment horizontal="right" vertical="center"/>
      <protection/>
    </xf>
    <xf numFmtId="3" fontId="22" fillId="0" borderId="14" xfId="0" applyNumberFormat="1" applyFont="1" applyFill="1" applyBorder="1" applyAlignment="1" applyProtection="1" quotePrefix="1">
      <alignment horizontal="right" vertical="center" indent="1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4" fillId="0" borderId="60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60" xfId="58" applyFont="1" applyFill="1" applyBorder="1" applyAlignment="1" applyProtection="1">
      <alignment vertical="center" wrapText="1"/>
      <protection/>
    </xf>
    <xf numFmtId="49" fontId="7" fillId="0" borderId="33" xfId="0" applyNumberFormat="1" applyFont="1" applyFill="1" applyBorder="1" applyAlignment="1" applyProtection="1">
      <alignment horizontal="right" vertical="center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0" xfId="0" applyNumberFormat="1" applyFont="1" applyBorder="1" applyAlignment="1" applyProtection="1">
      <alignment horizontal="right" vertical="center" wrapText="1" indent="1"/>
      <protection/>
    </xf>
    <xf numFmtId="164" fontId="19" fillId="0" borderId="60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0" xfId="58" applyFont="1" applyFill="1" applyBorder="1" applyAlignment="1" applyProtection="1">
      <alignment horizontal="center" vertical="center" wrapText="1"/>
      <protection/>
    </xf>
    <xf numFmtId="0" fontId="14" fillId="0" borderId="59" xfId="58" applyFont="1" applyFill="1" applyBorder="1" applyAlignment="1" applyProtection="1">
      <alignment horizontal="center" vertical="center" wrapText="1"/>
      <protection/>
    </xf>
    <xf numFmtId="164" fontId="14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0" xfId="0" applyNumberFormat="1" applyFont="1" applyBorder="1" applyAlignment="1" applyProtection="1">
      <alignment horizontal="right" vertical="center" wrapText="1" indent="1"/>
      <protection locked="0"/>
    </xf>
    <xf numFmtId="3" fontId="14" fillId="0" borderId="60" xfId="58" applyNumberFormat="1" applyFont="1" applyFill="1" applyBorder="1" applyAlignment="1" applyProtection="1">
      <alignment vertical="center" wrapText="1"/>
      <protection/>
    </xf>
    <xf numFmtId="164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47" fillId="0" borderId="0" xfId="0" applyNumberFormat="1" applyFont="1" applyFill="1" applyBorder="1" applyAlignment="1" applyProtection="1">
      <alignment horizontal="center"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67" xfId="0" applyNumberFormat="1" applyFont="1" applyFill="1" applyBorder="1" applyAlignment="1" applyProtection="1">
      <alignment horizontal="left" vertical="center" wrapText="1"/>
      <protection/>
    </xf>
    <xf numFmtId="16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2" xfId="0" applyNumberFormat="1" applyFont="1" applyFill="1" applyBorder="1" applyAlignment="1" applyProtection="1">
      <alignment horizontal="left" vertical="center" wrapText="1"/>
      <protection/>
    </xf>
    <xf numFmtId="164" fontId="16" fillId="0" borderId="16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14" fillId="0" borderId="68" xfId="58" applyFont="1" applyFill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3" fillId="0" borderId="31" xfId="58" applyFont="1" applyFill="1" applyBorder="1" applyAlignment="1">
      <alignment horizontal="center" vertical="center" wrapText="1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8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2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16" fillId="0" borderId="55" xfId="0" applyFont="1" applyFill="1" applyBorder="1" applyAlignment="1" applyProtection="1">
      <alignment horizontal="left" indent="1"/>
      <protection locked="0"/>
    </xf>
    <xf numFmtId="0" fontId="16" fillId="0" borderId="70" xfId="0" applyFont="1" applyFill="1" applyBorder="1" applyAlignment="1" applyProtection="1">
      <alignment horizontal="left" indent="1"/>
      <protection locked="0"/>
    </xf>
    <xf numFmtId="0" fontId="16" fillId="0" borderId="56" xfId="0" applyFont="1" applyFill="1" applyBorder="1" applyAlignment="1" applyProtection="1">
      <alignment horizontal="left" indent="1"/>
      <protection locked="0"/>
    </xf>
    <xf numFmtId="0" fontId="16" fillId="0" borderId="39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7" fillId="0" borderId="61" xfId="0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110</v>
      </c>
    </row>
    <row r="4" spans="1:2" ht="12.75">
      <c r="A4" s="81"/>
      <c r="B4" s="81"/>
    </row>
    <row r="5" spans="1:2" s="93" customFormat="1" ht="15.75">
      <c r="A5" s="59" t="s">
        <v>367</v>
      </c>
      <c r="B5" s="92"/>
    </row>
    <row r="6" spans="1:2" ht="12.75">
      <c r="A6" s="81"/>
      <c r="B6" s="81"/>
    </row>
    <row r="7" spans="1:2" ht="12.75">
      <c r="A7" s="81" t="s">
        <v>466</v>
      </c>
      <c r="B7" s="81" t="s">
        <v>426</v>
      </c>
    </row>
    <row r="8" spans="1:2" ht="12.75">
      <c r="A8" s="81" t="s">
        <v>467</v>
      </c>
      <c r="B8" s="81" t="s">
        <v>427</v>
      </c>
    </row>
    <row r="9" spans="1:2" ht="12.75">
      <c r="A9" s="81" t="s">
        <v>468</v>
      </c>
      <c r="B9" s="81" t="s">
        <v>428</v>
      </c>
    </row>
    <row r="10" spans="1:2" ht="12.75">
      <c r="A10" s="81"/>
      <c r="B10" s="81"/>
    </row>
    <row r="11" spans="1:2" ht="12.75">
      <c r="A11" s="81"/>
      <c r="B11" s="81"/>
    </row>
    <row r="12" spans="1:2" s="93" customFormat="1" ht="15.75">
      <c r="A12" s="59" t="str">
        <f>+CONCATENATE(LEFT(A5,4),". évi előirányzat KIADÁSOK")</f>
        <v>2015. évi előirányzat KIADÁSOK</v>
      </c>
      <c r="B12" s="92"/>
    </row>
    <row r="13" spans="1:2" ht="12.75">
      <c r="A13" s="81"/>
      <c r="B13" s="81"/>
    </row>
    <row r="14" spans="1:2" ht="12.75">
      <c r="A14" s="81" t="s">
        <v>469</v>
      </c>
      <c r="B14" s="81" t="s">
        <v>429</v>
      </c>
    </row>
    <row r="15" spans="1:2" ht="12.75">
      <c r="A15" s="81" t="s">
        <v>470</v>
      </c>
      <c r="B15" s="81" t="s">
        <v>430</v>
      </c>
    </row>
    <row r="16" spans="1:2" ht="12.75">
      <c r="A16" s="81" t="s">
        <v>471</v>
      </c>
      <c r="B16" s="81" t="s">
        <v>431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E6" sqref="E6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41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468" t="s">
        <v>0</v>
      </c>
      <c r="B1" s="468"/>
      <c r="C1" s="468"/>
      <c r="D1" s="468"/>
      <c r="E1" s="468"/>
      <c r="F1" s="468"/>
    </row>
    <row r="2" spans="1:6" ht="22.5" customHeight="1" thickBot="1">
      <c r="A2" s="123"/>
      <c r="B2" s="41"/>
      <c r="C2" s="41"/>
      <c r="D2" s="41"/>
      <c r="E2" s="41"/>
      <c r="F2" s="36" t="s">
        <v>50</v>
      </c>
    </row>
    <row r="3" spans="1:6" s="31" customFormat="1" ht="44.25" customHeight="1" thickBot="1">
      <c r="A3" s="124" t="s">
        <v>54</v>
      </c>
      <c r="B3" s="125" t="s">
        <v>55</v>
      </c>
      <c r="C3" s="125" t="s">
        <v>56</v>
      </c>
      <c r="D3" s="125" t="str">
        <f>+CONCATENATE("Felhasználás   ",LEFT(ÖSSZEFÜGGÉSEK!A5,4)-1,". XII. 31-ig")</f>
        <v>Felhasználás   2014. XII. 31-ig</v>
      </c>
      <c r="E3" s="125" t="str">
        <f>+'1.1.sz.mell.'!F3</f>
        <v>2015. évi III. módosított előirányzat</v>
      </c>
      <c r="F3" s="37" t="str">
        <f>+CONCATENATE(LEFT(ÖSSZEFÜGGÉSEK!A5,4),". utáni szükséglet")</f>
        <v>2015. utáni szükséglet</v>
      </c>
    </row>
    <row r="4" spans="1:6" s="41" customFormat="1" ht="12" customHeight="1" thickBot="1">
      <c r="A4" s="38" t="s">
        <v>432</v>
      </c>
      <c r="B4" s="39" t="s">
        <v>433</v>
      </c>
      <c r="C4" s="39" t="s">
        <v>434</v>
      </c>
      <c r="D4" s="39" t="s">
        <v>436</v>
      </c>
      <c r="E4" s="39" t="s">
        <v>435</v>
      </c>
      <c r="F4" s="40" t="s">
        <v>438</v>
      </c>
    </row>
    <row r="5" spans="1:6" ht="15.75" customHeight="1">
      <c r="A5" s="316" t="s">
        <v>483</v>
      </c>
      <c r="B5" s="23">
        <v>536</v>
      </c>
      <c r="C5" s="318" t="s">
        <v>485</v>
      </c>
      <c r="D5" s="23"/>
      <c r="E5" s="23">
        <v>536</v>
      </c>
      <c r="F5" s="42">
        <f aca="true" t="shared" si="0" ref="F5:F22">B5-D5-E5</f>
        <v>0</v>
      </c>
    </row>
    <row r="6" spans="1:6" ht="30" customHeight="1">
      <c r="A6" s="316" t="s">
        <v>490</v>
      </c>
      <c r="B6" s="23">
        <v>10000</v>
      </c>
      <c r="C6" s="318" t="s">
        <v>484</v>
      </c>
      <c r="D6" s="23">
        <v>6350</v>
      </c>
      <c r="E6" s="23">
        <v>3650</v>
      </c>
      <c r="F6" s="42">
        <f t="shared" si="0"/>
        <v>0</v>
      </c>
    </row>
    <row r="7" spans="1:6" ht="15.75" customHeight="1">
      <c r="A7" s="316" t="s">
        <v>491</v>
      </c>
      <c r="B7" s="23">
        <v>12607</v>
      </c>
      <c r="C7" s="318" t="s">
        <v>484</v>
      </c>
      <c r="D7" s="23">
        <v>12586</v>
      </c>
      <c r="E7" s="23">
        <v>21</v>
      </c>
      <c r="F7" s="42">
        <f t="shared" si="0"/>
        <v>0</v>
      </c>
    </row>
    <row r="8" spans="1:6" ht="15.75" customHeight="1">
      <c r="A8" s="317" t="s">
        <v>497</v>
      </c>
      <c r="B8" s="23">
        <v>323</v>
      </c>
      <c r="C8" s="318" t="s">
        <v>485</v>
      </c>
      <c r="D8" s="23"/>
      <c r="E8" s="23">
        <v>323</v>
      </c>
      <c r="F8" s="42">
        <f t="shared" si="0"/>
        <v>0</v>
      </c>
    </row>
    <row r="9" spans="1:6" ht="15.75" customHeight="1">
      <c r="A9" s="316"/>
      <c r="B9" s="23"/>
      <c r="C9" s="318"/>
      <c r="D9" s="23"/>
      <c r="E9" s="23"/>
      <c r="F9" s="42">
        <f t="shared" si="0"/>
        <v>0</v>
      </c>
    </row>
    <row r="10" spans="1:6" ht="15.75" customHeight="1">
      <c r="A10" s="317"/>
      <c r="B10" s="23"/>
      <c r="C10" s="318"/>
      <c r="D10" s="23"/>
      <c r="E10" s="23"/>
      <c r="F10" s="42">
        <f t="shared" si="0"/>
        <v>0</v>
      </c>
    </row>
    <row r="11" spans="1:6" ht="15.75" customHeight="1">
      <c r="A11" s="316"/>
      <c r="B11" s="23"/>
      <c r="C11" s="318"/>
      <c r="D11" s="23"/>
      <c r="E11" s="23"/>
      <c r="F11" s="42">
        <f t="shared" si="0"/>
        <v>0</v>
      </c>
    </row>
    <row r="12" spans="1:6" ht="15.75" customHeight="1">
      <c r="A12" s="316"/>
      <c r="B12" s="23"/>
      <c r="C12" s="318"/>
      <c r="D12" s="23"/>
      <c r="E12" s="23"/>
      <c r="F12" s="42">
        <f t="shared" si="0"/>
        <v>0</v>
      </c>
    </row>
    <row r="13" spans="1:6" ht="15.75" customHeight="1">
      <c r="A13" s="316"/>
      <c r="B13" s="23"/>
      <c r="C13" s="318"/>
      <c r="D13" s="23"/>
      <c r="E13" s="23"/>
      <c r="F13" s="42">
        <f t="shared" si="0"/>
        <v>0</v>
      </c>
    </row>
    <row r="14" spans="1:6" ht="15.75" customHeight="1">
      <c r="A14" s="316"/>
      <c r="B14" s="23"/>
      <c r="C14" s="318"/>
      <c r="D14" s="23"/>
      <c r="E14" s="23"/>
      <c r="F14" s="42">
        <f t="shared" si="0"/>
        <v>0</v>
      </c>
    </row>
    <row r="15" spans="1:6" ht="15.75" customHeight="1">
      <c r="A15" s="316"/>
      <c r="B15" s="23"/>
      <c r="C15" s="318"/>
      <c r="D15" s="23"/>
      <c r="E15" s="23"/>
      <c r="F15" s="42">
        <f t="shared" si="0"/>
        <v>0</v>
      </c>
    </row>
    <row r="16" spans="1:6" ht="15.75" customHeight="1">
      <c r="A16" s="316"/>
      <c r="B16" s="23"/>
      <c r="C16" s="318"/>
      <c r="D16" s="23"/>
      <c r="E16" s="23"/>
      <c r="F16" s="42">
        <f t="shared" si="0"/>
        <v>0</v>
      </c>
    </row>
    <row r="17" spans="1:6" ht="15.75" customHeight="1">
      <c r="A17" s="316"/>
      <c r="B17" s="23"/>
      <c r="C17" s="318"/>
      <c r="D17" s="23"/>
      <c r="E17" s="23"/>
      <c r="F17" s="42">
        <f t="shared" si="0"/>
        <v>0</v>
      </c>
    </row>
    <row r="18" spans="1:6" ht="15.75" customHeight="1">
      <c r="A18" s="316"/>
      <c r="B18" s="23"/>
      <c r="C18" s="318"/>
      <c r="D18" s="23"/>
      <c r="E18" s="23"/>
      <c r="F18" s="42">
        <f t="shared" si="0"/>
        <v>0</v>
      </c>
    </row>
    <row r="19" spans="1:6" ht="15.75" customHeight="1">
      <c r="A19" s="316"/>
      <c r="B19" s="23"/>
      <c r="C19" s="318"/>
      <c r="D19" s="23"/>
      <c r="E19" s="23"/>
      <c r="F19" s="42">
        <f t="shared" si="0"/>
        <v>0</v>
      </c>
    </row>
    <row r="20" spans="1:6" ht="15.75" customHeight="1">
      <c r="A20" s="316"/>
      <c r="B20" s="23"/>
      <c r="C20" s="318"/>
      <c r="D20" s="23"/>
      <c r="E20" s="23"/>
      <c r="F20" s="42">
        <f t="shared" si="0"/>
        <v>0</v>
      </c>
    </row>
    <row r="21" spans="1:6" ht="15.75" customHeight="1">
      <c r="A21" s="316"/>
      <c r="B21" s="23"/>
      <c r="C21" s="318"/>
      <c r="D21" s="23"/>
      <c r="E21" s="23"/>
      <c r="F21" s="42">
        <f t="shared" si="0"/>
        <v>0</v>
      </c>
    </row>
    <row r="22" spans="1:6" ht="15.75" customHeight="1" thickBot="1">
      <c r="A22" s="43"/>
      <c r="B22" s="24"/>
      <c r="C22" s="319"/>
      <c r="D22" s="24"/>
      <c r="E22" s="24"/>
      <c r="F22" s="44">
        <f t="shared" si="0"/>
        <v>0</v>
      </c>
    </row>
    <row r="23" spans="1:6" s="47" customFormat="1" ht="18" customHeight="1" thickBot="1">
      <c r="A23" s="126" t="s">
        <v>53</v>
      </c>
      <c r="B23" s="45">
        <f>SUM(B5:B22)</f>
        <v>23466</v>
      </c>
      <c r="C23" s="71"/>
      <c r="D23" s="45">
        <f>SUM(D5:D22)</f>
        <v>18936</v>
      </c>
      <c r="E23" s="45">
        <f>SUM(E5:E22)</f>
        <v>4530</v>
      </c>
      <c r="F23" s="46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9/2015. (XII.29.)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4.75" customHeight="1">
      <c r="A1" s="468" t="s">
        <v>1</v>
      </c>
      <c r="B1" s="468"/>
      <c r="C1" s="468"/>
      <c r="D1" s="468"/>
      <c r="E1" s="468"/>
      <c r="F1" s="468"/>
    </row>
    <row r="2" spans="1:6" ht="23.25" customHeight="1" thickBot="1">
      <c r="A2" s="123"/>
      <c r="B2" s="41"/>
      <c r="C2" s="41"/>
      <c r="D2" s="41"/>
      <c r="E2" s="41"/>
      <c r="F2" s="36" t="s">
        <v>50</v>
      </c>
    </row>
    <row r="3" spans="1:6" s="31" customFormat="1" ht="48.75" customHeight="1" thickBot="1">
      <c r="A3" s="124" t="s">
        <v>57</v>
      </c>
      <c r="B3" s="125" t="s">
        <v>55</v>
      </c>
      <c r="C3" s="125" t="s">
        <v>56</v>
      </c>
      <c r="D3" s="125" t="str">
        <f>+'6.sz.mell.'!D3</f>
        <v>Felhasználás   2014. XII. 31-ig</v>
      </c>
      <c r="E3" s="125" t="str">
        <f>+'6.sz.mell.'!E3</f>
        <v>2015. évi III. módosított előirányzat</v>
      </c>
      <c r="F3" s="37" t="str">
        <f>+CONCATENATE(LEFT(ÖSSZEFÜGGÉSEK!A5,4),". utáni szükséglet ",CHAR(10),"(F=B - D - E)")</f>
        <v>2015. utáni szükséglet 
(F=B - D - E)</v>
      </c>
    </row>
    <row r="4" spans="1:6" s="41" customFormat="1" ht="15" customHeight="1" thickBot="1">
      <c r="A4" s="38" t="s">
        <v>432</v>
      </c>
      <c r="B4" s="39" t="s">
        <v>433</v>
      </c>
      <c r="C4" s="39" t="s">
        <v>434</v>
      </c>
      <c r="D4" s="39" t="s">
        <v>436</v>
      </c>
      <c r="E4" s="39" t="s">
        <v>435</v>
      </c>
      <c r="F4" s="40" t="s">
        <v>437</v>
      </c>
    </row>
    <row r="5" spans="1:6" ht="15.75" customHeight="1">
      <c r="A5" s="48" t="s">
        <v>482</v>
      </c>
      <c r="B5" s="49">
        <v>404</v>
      </c>
      <c r="C5" s="320" t="s">
        <v>485</v>
      </c>
      <c r="D5" s="49"/>
      <c r="E5" s="49">
        <v>404</v>
      </c>
      <c r="F5" s="50">
        <f aca="true" t="shared" si="0" ref="F5:F23">B5-D5-E5</f>
        <v>0</v>
      </c>
    </row>
    <row r="6" spans="1:6" ht="15.75" customHeight="1">
      <c r="A6" s="48"/>
      <c r="B6" s="49"/>
      <c r="C6" s="320"/>
      <c r="D6" s="49"/>
      <c r="E6" s="49"/>
      <c r="F6" s="50">
        <f t="shared" si="0"/>
        <v>0</v>
      </c>
    </row>
    <row r="7" spans="1:6" ht="15.75" customHeight="1">
      <c r="A7" s="48"/>
      <c r="B7" s="49"/>
      <c r="C7" s="320"/>
      <c r="D7" s="49"/>
      <c r="E7" s="49"/>
      <c r="F7" s="50">
        <f t="shared" si="0"/>
        <v>0</v>
      </c>
    </row>
    <row r="8" spans="1:6" ht="15.75" customHeight="1">
      <c r="A8" s="48"/>
      <c r="B8" s="49"/>
      <c r="C8" s="320"/>
      <c r="D8" s="49"/>
      <c r="E8" s="49"/>
      <c r="F8" s="50">
        <f t="shared" si="0"/>
        <v>0</v>
      </c>
    </row>
    <row r="9" spans="1:6" ht="15.75" customHeight="1">
      <c r="A9" s="48"/>
      <c r="B9" s="49"/>
      <c r="C9" s="320"/>
      <c r="D9" s="49"/>
      <c r="E9" s="49"/>
      <c r="F9" s="50">
        <f t="shared" si="0"/>
        <v>0</v>
      </c>
    </row>
    <row r="10" spans="1:6" ht="15.75" customHeight="1">
      <c r="A10" s="48"/>
      <c r="B10" s="49"/>
      <c r="C10" s="320"/>
      <c r="D10" s="49"/>
      <c r="E10" s="49"/>
      <c r="F10" s="50">
        <f t="shared" si="0"/>
        <v>0</v>
      </c>
    </row>
    <row r="11" spans="1:6" ht="15.75" customHeight="1">
      <c r="A11" s="48"/>
      <c r="B11" s="49"/>
      <c r="C11" s="320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20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20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20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20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20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20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20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20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20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20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20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21"/>
      <c r="D23" s="52"/>
      <c r="E23" s="52"/>
      <c r="F23" s="53">
        <f t="shared" si="0"/>
        <v>0</v>
      </c>
    </row>
    <row r="24" spans="1:6" s="47" customFormat="1" ht="18" customHeight="1" thickBot="1">
      <c r="A24" s="126" t="s">
        <v>53</v>
      </c>
      <c r="B24" s="127">
        <f>SUM(B5:B23)</f>
        <v>404</v>
      </c>
      <c r="C24" s="72"/>
      <c r="D24" s="127">
        <f>SUM(D5:D23)</f>
        <v>0</v>
      </c>
      <c r="E24" s="127">
        <f>SUM(E5:E23)</f>
        <v>404</v>
      </c>
      <c r="F24" s="5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a 9/2015. (XII.29.)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workbookViewId="0" topLeftCell="A1">
      <selection activeCell="C42" sqref="C42"/>
    </sheetView>
  </sheetViews>
  <sheetFormatPr defaultColWidth="9.00390625" defaultRowHeight="12.75"/>
  <cols>
    <col min="1" max="1" width="35.625" style="33" customWidth="1"/>
    <col min="2" max="6" width="12.875" style="33" customWidth="1"/>
    <col min="7" max="16384" width="9.375" style="33" customWidth="1"/>
  </cols>
  <sheetData>
    <row r="1" spans="1:6" ht="12.75">
      <c r="A1" s="132"/>
      <c r="B1" s="132"/>
      <c r="C1" s="132"/>
      <c r="D1" s="132"/>
      <c r="E1" s="132"/>
      <c r="F1" s="132"/>
    </row>
    <row r="2" spans="1:6" ht="15.75">
      <c r="A2" s="133" t="s">
        <v>97</v>
      </c>
      <c r="B2" s="472" t="s">
        <v>486</v>
      </c>
      <c r="C2" s="471"/>
      <c r="D2" s="471"/>
      <c r="E2" s="471"/>
      <c r="F2" s="471"/>
    </row>
    <row r="3" spans="1:6" ht="14.25" thickBot="1">
      <c r="A3" s="132"/>
      <c r="B3" s="132"/>
      <c r="C3" s="132"/>
      <c r="D3" s="132"/>
      <c r="E3" s="469" t="s">
        <v>90</v>
      </c>
      <c r="F3" s="469"/>
    </row>
    <row r="4" spans="1:6" ht="26.25" customHeight="1" thickBot="1">
      <c r="A4" s="134" t="s">
        <v>89</v>
      </c>
      <c r="B4" s="333" t="s">
        <v>487</v>
      </c>
      <c r="C4" s="135" t="str">
        <f>CONCATENATE((LEFT(ÖSSZEFÜGGÉSEK!A5,4)),".")</f>
        <v>2015.</v>
      </c>
      <c r="D4" s="135" t="str">
        <f>CONCATENATE((LEFT(ÖSSZEFÜGGÉSEK!A5,4))+1,".")</f>
        <v>2016.</v>
      </c>
      <c r="E4" s="135" t="str">
        <f>CONCATENATE((LEFT(ÖSSZEFÜGGÉSEK!A5,4))+1,". után")</f>
        <v>2016. után</v>
      </c>
      <c r="F4" s="136" t="s">
        <v>40</v>
      </c>
    </row>
    <row r="5" spans="1:6" ht="12.75">
      <c r="A5" s="137" t="s">
        <v>91</v>
      </c>
      <c r="B5" s="334">
        <v>951</v>
      </c>
      <c r="C5" s="60"/>
      <c r="D5" s="60"/>
      <c r="E5" s="60"/>
      <c r="F5" s="138">
        <f>SUM(B5:E5)</f>
        <v>951</v>
      </c>
    </row>
    <row r="6" spans="1:6" ht="12.75">
      <c r="A6" s="139" t="s">
        <v>104</v>
      </c>
      <c r="B6" s="335"/>
      <c r="C6" s="61"/>
      <c r="D6" s="61"/>
      <c r="E6" s="61"/>
      <c r="F6" s="140">
        <f>SUM(C6:E6)</f>
        <v>0</v>
      </c>
    </row>
    <row r="7" spans="1:6" ht="12.75">
      <c r="A7" s="141" t="s">
        <v>92</v>
      </c>
      <c r="B7" s="336">
        <v>4149</v>
      </c>
      <c r="C7" s="62">
        <v>2928</v>
      </c>
      <c r="D7" s="62"/>
      <c r="E7" s="62"/>
      <c r="F7" s="142">
        <f>SUM(B7:E7)</f>
        <v>7077</v>
      </c>
    </row>
    <row r="8" spans="1:6" ht="12.75">
      <c r="A8" s="141" t="s">
        <v>105</v>
      </c>
      <c r="B8" s="336"/>
      <c r="C8" s="62"/>
      <c r="D8" s="62"/>
      <c r="E8" s="62"/>
      <c r="F8" s="142">
        <f>SUM(C8:E8)</f>
        <v>0</v>
      </c>
    </row>
    <row r="9" spans="1:6" ht="12.75">
      <c r="A9" s="141" t="s">
        <v>93</v>
      </c>
      <c r="B9" s="336"/>
      <c r="C9" s="62"/>
      <c r="D9" s="62"/>
      <c r="E9" s="62"/>
      <c r="F9" s="142">
        <f>SUM(C9:E9)</f>
        <v>0</v>
      </c>
    </row>
    <row r="10" spans="1:6" ht="13.5" thickBot="1">
      <c r="A10" s="141" t="s">
        <v>94</v>
      </c>
      <c r="B10" s="336">
        <v>1000</v>
      </c>
      <c r="C10" s="62"/>
      <c r="D10" s="62"/>
      <c r="E10" s="62"/>
      <c r="F10" s="142">
        <f>SUM(B10:E10)</f>
        <v>1000</v>
      </c>
    </row>
    <row r="11" spans="1:6" ht="13.5" thickBot="1">
      <c r="A11" s="143" t="s">
        <v>96</v>
      </c>
      <c r="B11" s="144">
        <f>B5+SUM(B7:B10)</f>
        <v>6100</v>
      </c>
      <c r="C11" s="144">
        <f>C5+SUM(C7:C10)</f>
        <v>2928</v>
      </c>
      <c r="D11" s="144">
        <f>D5+SUM(D7:D10)</f>
        <v>0</v>
      </c>
      <c r="E11" s="144">
        <f>E5+SUM(E7:E10)</f>
        <v>0</v>
      </c>
      <c r="F11" s="145">
        <f>F5+SUM(F7:F10)</f>
        <v>9028</v>
      </c>
    </row>
    <row r="12" spans="1:6" ht="13.5" thickBot="1">
      <c r="A12" s="35"/>
      <c r="B12" s="35"/>
      <c r="C12" s="35"/>
      <c r="D12" s="35"/>
      <c r="E12" s="35"/>
      <c r="F12" s="35"/>
    </row>
    <row r="13" spans="1:6" ht="26.25" customHeight="1" thickBot="1">
      <c r="A13" s="134" t="s">
        <v>95</v>
      </c>
      <c r="B13" s="333" t="s">
        <v>487</v>
      </c>
      <c r="C13" s="135" t="str">
        <f>+C4</f>
        <v>2015.</v>
      </c>
      <c r="D13" s="135" t="str">
        <f>+D4</f>
        <v>2016.</v>
      </c>
      <c r="E13" s="135" t="str">
        <f>+E4</f>
        <v>2016. után</v>
      </c>
      <c r="F13" s="136" t="s">
        <v>40</v>
      </c>
    </row>
    <row r="14" spans="1:6" ht="12.75">
      <c r="A14" s="137" t="s">
        <v>100</v>
      </c>
      <c r="B14" s="334"/>
      <c r="C14" s="60"/>
      <c r="D14" s="60"/>
      <c r="E14" s="60"/>
      <c r="F14" s="138">
        <f>SUM(C14:E14)</f>
        <v>0</v>
      </c>
    </row>
    <row r="15" spans="1:6" ht="12.75">
      <c r="A15" s="146" t="s">
        <v>101</v>
      </c>
      <c r="B15" s="339">
        <v>7758</v>
      </c>
      <c r="C15" s="62"/>
      <c r="D15" s="62"/>
      <c r="E15" s="62"/>
      <c r="F15" s="142">
        <f>SUM(B15:E15)</f>
        <v>7758</v>
      </c>
    </row>
    <row r="16" spans="1:6" ht="12.75">
      <c r="A16" s="141" t="s">
        <v>102</v>
      </c>
      <c r="B16" s="336">
        <v>1270</v>
      </c>
      <c r="C16" s="62"/>
      <c r="D16" s="62"/>
      <c r="E16" s="62"/>
      <c r="F16" s="142">
        <f>SUM(B16:E16)</f>
        <v>1270</v>
      </c>
    </row>
    <row r="17" spans="1:6" ht="12.75">
      <c r="A17" s="141" t="s">
        <v>103</v>
      </c>
      <c r="B17" s="336"/>
      <c r="C17" s="62"/>
      <c r="D17" s="62"/>
      <c r="E17" s="62"/>
      <c r="F17" s="142">
        <f>SUM(C17:E17)</f>
        <v>0</v>
      </c>
    </row>
    <row r="18" spans="1:6" ht="13.5" thickBot="1">
      <c r="A18" s="65"/>
      <c r="B18" s="342"/>
      <c r="C18" s="62"/>
      <c r="D18" s="62"/>
      <c r="E18" s="62"/>
      <c r="F18" s="142">
        <f>SUM(C18:E18)</f>
        <v>0</v>
      </c>
    </row>
    <row r="19" spans="1:6" ht="13.5" thickBot="1">
      <c r="A19" s="143" t="s">
        <v>41</v>
      </c>
      <c r="B19" s="144">
        <f>SUM(B14:B18)</f>
        <v>9028</v>
      </c>
      <c r="C19" s="144">
        <f>SUM(C14:C18)</f>
        <v>0</v>
      </c>
      <c r="D19" s="144">
        <f>SUM(D14:D18)</f>
        <v>0</v>
      </c>
      <c r="E19" s="144">
        <f>SUM(E14:E18)</f>
        <v>0</v>
      </c>
      <c r="F19" s="145">
        <f>SUM(F14:F18)</f>
        <v>9028</v>
      </c>
    </row>
    <row r="20" spans="1:6" ht="12.75">
      <c r="A20" s="132"/>
      <c r="B20" s="132"/>
      <c r="C20" s="132"/>
      <c r="D20" s="132"/>
      <c r="E20" s="132"/>
      <c r="F20" s="132"/>
    </row>
    <row r="21" spans="1:6" ht="12.75">
      <c r="A21" s="132"/>
      <c r="B21" s="132"/>
      <c r="C21" s="132"/>
      <c r="D21" s="132"/>
      <c r="E21" s="132"/>
      <c r="F21" s="132"/>
    </row>
    <row r="22" spans="1:6" ht="28.5" customHeight="1">
      <c r="A22" s="133" t="s">
        <v>97</v>
      </c>
      <c r="B22" s="470" t="s">
        <v>488</v>
      </c>
      <c r="C22" s="471"/>
      <c r="D22" s="471"/>
      <c r="E22" s="471"/>
      <c r="F22" s="471"/>
    </row>
    <row r="23" spans="1:6" ht="14.25" thickBot="1">
      <c r="A23" s="132"/>
      <c r="B23" s="132"/>
      <c r="C23" s="132"/>
      <c r="D23" s="132"/>
      <c r="E23" s="469" t="s">
        <v>90</v>
      </c>
      <c r="F23" s="469"/>
    </row>
    <row r="24" spans="1:6" ht="26.25" customHeight="1" thickBot="1">
      <c r="A24" s="134" t="s">
        <v>89</v>
      </c>
      <c r="B24" s="333" t="s">
        <v>487</v>
      </c>
      <c r="C24" s="135" t="str">
        <f>+C13</f>
        <v>2015.</v>
      </c>
      <c r="D24" s="135" t="str">
        <f>+D13</f>
        <v>2016.</v>
      </c>
      <c r="E24" s="135" t="str">
        <f>+E13</f>
        <v>2016. után</v>
      </c>
      <c r="F24" s="136" t="s">
        <v>40</v>
      </c>
    </row>
    <row r="25" spans="1:6" ht="12.75">
      <c r="A25" s="137" t="s">
        <v>91</v>
      </c>
      <c r="B25" s="337">
        <v>2636</v>
      </c>
      <c r="C25" s="60"/>
      <c r="D25" s="60"/>
      <c r="E25" s="60"/>
      <c r="F25" s="138">
        <f>SUM(B25:E25)</f>
        <v>2636</v>
      </c>
    </row>
    <row r="26" spans="1:6" ht="12.75">
      <c r="A26" s="139" t="s">
        <v>104</v>
      </c>
      <c r="B26" s="338"/>
      <c r="C26" s="61"/>
      <c r="D26" s="61"/>
      <c r="E26" s="61"/>
      <c r="F26" s="140">
        <f aca="true" t="shared" si="0" ref="F26:F31">SUM(C26:E26)</f>
        <v>0</v>
      </c>
    </row>
    <row r="27" spans="1:6" ht="12.75">
      <c r="A27" s="141" t="s">
        <v>92</v>
      </c>
      <c r="B27" s="339"/>
      <c r="C27" s="62">
        <v>9971</v>
      </c>
      <c r="D27" s="62"/>
      <c r="E27" s="62"/>
      <c r="F27" s="142">
        <f t="shared" si="0"/>
        <v>9971</v>
      </c>
    </row>
    <row r="28" spans="1:6" ht="12.75">
      <c r="A28" s="141" t="s">
        <v>105</v>
      </c>
      <c r="B28" s="339"/>
      <c r="C28" s="62"/>
      <c r="D28" s="62"/>
      <c r="E28" s="62"/>
      <c r="F28" s="142">
        <f t="shared" si="0"/>
        <v>0</v>
      </c>
    </row>
    <row r="29" spans="1:6" ht="12.75">
      <c r="A29" s="141" t="s">
        <v>93</v>
      </c>
      <c r="B29" s="339">
        <v>9950</v>
      </c>
      <c r="C29" s="62"/>
      <c r="D29" s="62"/>
      <c r="E29" s="62"/>
      <c r="F29" s="142">
        <f>SUM(B29:E29)</f>
        <v>9950</v>
      </c>
    </row>
    <row r="30" spans="1:6" ht="12.75">
      <c r="A30" s="141" t="s">
        <v>94</v>
      </c>
      <c r="B30" s="339"/>
      <c r="C30" s="62"/>
      <c r="D30" s="62"/>
      <c r="E30" s="62"/>
      <c r="F30" s="142">
        <f t="shared" si="0"/>
        <v>0</v>
      </c>
    </row>
    <row r="31" spans="1:6" ht="13.5" thickBot="1">
      <c r="A31" s="63"/>
      <c r="B31" s="340"/>
      <c r="C31" s="64"/>
      <c r="D31" s="64"/>
      <c r="E31" s="64"/>
      <c r="F31" s="142">
        <f t="shared" si="0"/>
        <v>0</v>
      </c>
    </row>
    <row r="32" spans="1:6" ht="13.5" thickBot="1">
      <c r="A32" s="143" t="s">
        <v>96</v>
      </c>
      <c r="B32" s="341">
        <f>B25+B27+B28+B29+B30</f>
        <v>12586</v>
      </c>
      <c r="C32" s="144">
        <f>C25+SUM(C27:C31)</f>
        <v>9971</v>
      </c>
      <c r="D32" s="144">
        <f>D25+SUM(D27:D31)</f>
        <v>0</v>
      </c>
      <c r="E32" s="144">
        <f>E25+SUM(E27:E31)</f>
        <v>0</v>
      </c>
      <c r="F32" s="145">
        <f>F25+SUM(F27:F31)</f>
        <v>22557</v>
      </c>
    </row>
    <row r="33" spans="1:6" ht="13.5" thickBot="1">
      <c r="A33" s="35"/>
      <c r="B33" s="35"/>
      <c r="C33" s="35"/>
      <c r="D33" s="35"/>
      <c r="E33" s="35"/>
      <c r="F33" s="35"/>
    </row>
    <row r="34" spans="1:6" ht="26.25" customHeight="1" thickBot="1">
      <c r="A34" s="134" t="s">
        <v>95</v>
      </c>
      <c r="B34" s="333" t="s">
        <v>487</v>
      </c>
      <c r="C34" s="135" t="str">
        <f>+C24</f>
        <v>2015.</v>
      </c>
      <c r="D34" s="135" t="str">
        <f>+D24</f>
        <v>2016.</v>
      </c>
      <c r="E34" s="135" t="str">
        <f>+E24</f>
        <v>2016. után</v>
      </c>
      <c r="F34" s="136" t="s">
        <v>40</v>
      </c>
    </row>
    <row r="35" spans="1:6" ht="12.75">
      <c r="A35" s="137" t="s">
        <v>100</v>
      </c>
      <c r="B35" s="330"/>
      <c r="C35" s="60"/>
      <c r="D35" s="60"/>
      <c r="E35" s="60"/>
      <c r="F35" s="138">
        <f aca="true" t="shared" si="1" ref="F35:F40">SUM(C35:E35)</f>
        <v>0</v>
      </c>
    </row>
    <row r="36" spans="1:6" ht="12.75">
      <c r="A36" s="146" t="s">
        <v>101</v>
      </c>
      <c r="B36" s="339">
        <v>12586</v>
      </c>
      <c r="C36" s="62">
        <v>21</v>
      </c>
      <c r="D36" s="62"/>
      <c r="E36" s="62"/>
      <c r="F36" s="142">
        <f>SUM(B36:E36)</f>
        <v>12607</v>
      </c>
    </row>
    <row r="37" spans="1:6" ht="12.75">
      <c r="A37" s="141" t="s">
        <v>102</v>
      </c>
      <c r="B37" s="331"/>
      <c r="C37" s="62"/>
      <c r="D37" s="62"/>
      <c r="E37" s="62"/>
      <c r="F37" s="142">
        <f t="shared" si="1"/>
        <v>0</v>
      </c>
    </row>
    <row r="38" spans="1:6" ht="12.75">
      <c r="A38" s="141" t="s">
        <v>103</v>
      </c>
      <c r="B38" s="331"/>
      <c r="C38" s="62"/>
      <c r="D38" s="62"/>
      <c r="E38" s="62"/>
      <c r="F38" s="142">
        <f t="shared" si="1"/>
        <v>0</v>
      </c>
    </row>
    <row r="39" spans="1:6" ht="12.75">
      <c r="A39" s="65" t="s">
        <v>489</v>
      </c>
      <c r="B39" s="332"/>
      <c r="C39" s="62">
        <v>9950</v>
      </c>
      <c r="D39" s="62"/>
      <c r="E39" s="62"/>
      <c r="F39" s="142">
        <f t="shared" si="1"/>
        <v>9950</v>
      </c>
    </row>
    <row r="40" spans="1:6" ht="13.5" thickBot="1">
      <c r="A40" s="65"/>
      <c r="B40" s="332"/>
      <c r="C40" s="62"/>
      <c r="D40" s="62"/>
      <c r="E40" s="62"/>
      <c r="F40" s="142">
        <f t="shared" si="1"/>
        <v>0</v>
      </c>
    </row>
    <row r="41" spans="1:6" ht="13.5" thickBot="1">
      <c r="A41" s="143" t="s">
        <v>41</v>
      </c>
      <c r="B41" s="144">
        <f>SUM(B35:B40)</f>
        <v>12586</v>
      </c>
      <c r="C41" s="144">
        <f>SUM(C35:C40)</f>
        <v>9971</v>
      </c>
      <c r="D41" s="144">
        <f>SUM(D35:D40)</f>
        <v>0</v>
      </c>
      <c r="E41" s="144">
        <f>SUM(E35:E40)</f>
        <v>0</v>
      </c>
      <c r="F41" s="145">
        <f>SUM(F35:F40)</f>
        <v>22557</v>
      </c>
    </row>
    <row r="42" spans="1:6" ht="12.75">
      <c r="A42" s="132"/>
      <c r="B42" s="132"/>
      <c r="C42" s="132"/>
      <c r="D42" s="132"/>
      <c r="E42" s="132"/>
      <c r="F42" s="132"/>
    </row>
    <row r="43" spans="1:6" ht="15.75">
      <c r="A43" s="480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3" s="480"/>
      <c r="C43" s="480"/>
      <c r="D43" s="480"/>
      <c r="E43" s="480"/>
      <c r="F43" s="480"/>
    </row>
    <row r="44" spans="1:6" ht="13.5" thickBot="1">
      <c r="A44" s="132"/>
      <c r="B44" s="132"/>
      <c r="C44" s="132"/>
      <c r="D44" s="132"/>
      <c r="E44" s="132"/>
      <c r="F44" s="132"/>
    </row>
    <row r="45" spans="1:9" ht="13.5" thickBot="1">
      <c r="A45" s="485" t="s">
        <v>98</v>
      </c>
      <c r="B45" s="486"/>
      <c r="C45" s="486"/>
      <c r="D45" s="487"/>
      <c r="E45" s="483" t="s">
        <v>106</v>
      </c>
      <c r="F45" s="484"/>
      <c r="I45" s="34"/>
    </row>
    <row r="46" spans="1:6" ht="12.75">
      <c r="A46" s="488"/>
      <c r="B46" s="489"/>
      <c r="C46" s="489"/>
      <c r="D46" s="490"/>
      <c r="E46" s="476"/>
      <c r="F46" s="477"/>
    </row>
    <row r="47" spans="1:6" ht="13.5" thickBot="1">
      <c r="A47" s="491"/>
      <c r="B47" s="492"/>
      <c r="C47" s="492"/>
      <c r="D47" s="493"/>
      <c r="E47" s="478"/>
      <c r="F47" s="479"/>
    </row>
    <row r="48" spans="1:6" ht="13.5" thickBot="1">
      <c r="A48" s="473" t="s">
        <v>41</v>
      </c>
      <c r="B48" s="474"/>
      <c r="C48" s="474"/>
      <c r="D48" s="475"/>
      <c r="E48" s="481">
        <f>SUM(E46:F47)</f>
        <v>0</v>
      </c>
      <c r="F48" s="482"/>
    </row>
  </sheetData>
  <sheetProtection/>
  <mergeCells count="13">
    <mergeCell ref="A48:D48"/>
    <mergeCell ref="E46:F46"/>
    <mergeCell ref="E47:F47"/>
    <mergeCell ref="A43:F43"/>
    <mergeCell ref="E48:F48"/>
    <mergeCell ref="E45:F45"/>
    <mergeCell ref="A45:D45"/>
    <mergeCell ref="A46:D46"/>
    <mergeCell ref="A47:D47"/>
    <mergeCell ref="E3:F3"/>
    <mergeCell ref="E23:F23"/>
    <mergeCell ref="B22:F22"/>
    <mergeCell ref="B2:F2"/>
  </mergeCells>
  <conditionalFormatting sqref="E48:F48 B41:E41 F25:F32 C32:E32 F35:F41 B19:F19 F14:F18 F5:F11 B11:E1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9/2015. (XII.29.)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C13" sqref="C13"/>
    </sheetView>
  </sheetViews>
  <sheetFormatPr defaultColWidth="9.00390625" defaultRowHeight="12.75"/>
  <cols>
    <col min="1" max="1" width="19.50390625" style="250" customWidth="1"/>
    <col min="2" max="2" width="60.375" style="251" customWidth="1"/>
    <col min="3" max="3" width="19.625" style="251" customWidth="1"/>
    <col min="4" max="4" width="19.625" style="252" customWidth="1"/>
    <col min="5" max="16384" width="9.375" style="2" customWidth="1"/>
  </cols>
  <sheetData>
    <row r="1" spans="1:4" s="1" customFormat="1" ht="16.5" customHeight="1" thickBot="1">
      <c r="A1" s="147"/>
      <c r="B1" s="149"/>
      <c r="C1" s="149"/>
      <c r="D1" s="172" t="s">
        <v>500</v>
      </c>
    </row>
    <row r="2" spans="1:4" s="66" customFormat="1" ht="21" customHeight="1">
      <c r="A2" s="257" t="s">
        <v>51</v>
      </c>
      <c r="B2" s="494" t="s">
        <v>154</v>
      </c>
      <c r="C2" s="495"/>
      <c r="D2" s="230" t="s">
        <v>42</v>
      </c>
    </row>
    <row r="3" spans="1:4" s="66" customFormat="1" ht="16.5" thickBot="1">
      <c r="A3" s="150" t="s">
        <v>150</v>
      </c>
      <c r="B3" s="496" t="s">
        <v>338</v>
      </c>
      <c r="C3" s="497"/>
      <c r="D3" s="361" t="s">
        <v>42</v>
      </c>
    </row>
    <row r="4" spans="1:4" s="67" customFormat="1" ht="15.75" customHeight="1" thickBot="1">
      <c r="A4" s="151"/>
      <c r="B4" s="151"/>
      <c r="C4" s="151"/>
      <c r="D4" s="152" t="s">
        <v>43</v>
      </c>
    </row>
    <row r="5" spans="1:4" ht="24.75" thickBot="1">
      <c r="A5" s="258" t="s">
        <v>152</v>
      </c>
      <c r="B5" s="153" t="s">
        <v>44</v>
      </c>
      <c r="C5" s="344" t="s">
        <v>492</v>
      </c>
      <c r="D5" s="154" t="s">
        <v>493</v>
      </c>
    </row>
    <row r="6" spans="1:4" s="55" customFormat="1" ht="12.75" customHeight="1" thickBot="1">
      <c r="A6" s="128" t="s">
        <v>432</v>
      </c>
      <c r="B6" s="129" t="s">
        <v>433</v>
      </c>
      <c r="C6" s="345" t="s">
        <v>434</v>
      </c>
      <c r="D6" s="130" t="s">
        <v>436</v>
      </c>
    </row>
    <row r="7" spans="1:4" s="55" customFormat="1" ht="15.75" customHeight="1" thickBot="1">
      <c r="A7" s="155"/>
      <c r="B7" s="156" t="s">
        <v>45</v>
      </c>
      <c r="C7" s="156"/>
      <c r="D7" s="231"/>
    </row>
    <row r="8" spans="1:4" s="55" customFormat="1" ht="12" customHeight="1" thickBot="1">
      <c r="A8" s="27" t="s">
        <v>8</v>
      </c>
      <c r="B8" s="19" t="s">
        <v>184</v>
      </c>
      <c r="C8" s="362">
        <f>+C9+C10+C11+C12+C13+C14</f>
        <v>41497</v>
      </c>
      <c r="D8" s="179">
        <f>+D9+D10+D11+D12+D13+D14</f>
        <v>33431</v>
      </c>
    </row>
    <row r="9" spans="1:4" s="68" customFormat="1" ht="12" customHeight="1">
      <c r="A9" s="284" t="s">
        <v>70</v>
      </c>
      <c r="B9" s="266" t="s">
        <v>185</v>
      </c>
      <c r="C9" s="363">
        <v>10071</v>
      </c>
      <c r="D9" s="182">
        <v>10071</v>
      </c>
    </row>
    <row r="10" spans="1:4" s="69" customFormat="1" ht="12" customHeight="1">
      <c r="A10" s="285" t="s">
        <v>71</v>
      </c>
      <c r="B10" s="267" t="s">
        <v>186</v>
      </c>
      <c r="C10" s="364">
        <v>9339</v>
      </c>
      <c r="D10" s="181">
        <v>9339</v>
      </c>
    </row>
    <row r="11" spans="1:4" s="69" customFormat="1" ht="12" customHeight="1">
      <c r="A11" s="285" t="s">
        <v>72</v>
      </c>
      <c r="B11" s="267" t="s">
        <v>187</v>
      </c>
      <c r="C11" s="364">
        <v>5872</v>
      </c>
      <c r="D11" s="181">
        <v>6005</v>
      </c>
    </row>
    <row r="12" spans="1:4" s="69" customFormat="1" ht="12" customHeight="1">
      <c r="A12" s="285" t="s">
        <v>73</v>
      </c>
      <c r="B12" s="267" t="s">
        <v>188</v>
      </c>
      <c r="C12" s="364">
        <v>1200</v>
      </c>
      <c r="D12" s="181">
        <v>1200</v>
      </c>
    </row>
    <row r="13" spans="1:4" s="69" customFormat="1" ht="12" customHeight="1">
      <c r="A13" s="285" t="s">
        <v>107</v>
      </c>
      <c r="B13" s="267" t="s">
        <v>443</v>
      </c>
      <c r="C13" s="364">
        <v>15015</v>
      </c>
      <c r="D13" s="181">
        <v>6751</v>
      </c>
    </row>
    <row r="14" spans="1:4" s="68" customFormat="1" ht="12" customHeight="1" thickBot="1">
      <c r="A14" s="286" t="s">
        <v>74</v>
      </c>
      <c r="B14" s="268" t="s">
        <v>369</v>
      </c>
      <c r="C14" s="364"/>
      <c r="D14" s="181">
        <v>65</v>
      </c>
    </row>
    <row r="15" spans="1:4" s="68" customFormat="1" ht="12" customHeight="1" thickBot="1">
      <c r="A15" s="27" t="s">
        <v>9</v>
      </c>
      <c r="B15" s="174" t="s">
        <v>189</v>
      </c>
      <c r="C15" s="362">
        <f>+C16+C17+C18+C19+C20</f>
        <v>4683</v>
      </c>
      <c r="D15" s="179">
        <f>+D16+D17+D18+D19+D20</f>
        <v>6344</v>
      </c>
    </row>
    <row r="16" spans="1:4" s="68" customFormat="1" ht="12" customHeight="1">
      <c r="A16" s="284" t="s">
        <v>76</v>
      </c>
      <c r="B16" s="266" t="s">
        <v>190</v>
      </c>
      <c r="C16" s="363"/>
      <c r="D16" s="182"/>
    </row>
    <row r="17" spans="1:4" s="68" customFormat="1" ht="12" customHeight="1">
      <c r="A17" s="285" t="s">
        <v>77</v>
      </c>
      <c r="B17" s="267" t="s">
        <v>191</v>
      </c>
      <c r="C17" s="364"/>
      <c r="D17" s="181"/>
    </row>
    <row r="18" spans="1:4" s="68" customFormat="1" ht="12" customHeight="1">
      <c r="A18" s="285" t="s">
        <v>78</v>
      </c>
      <c r="B18" s="267" t="s">
        <v>358</v>
      </c>
      <c r="C18" s="364"/>
      <c r="D18" s="181"/>
    </row>
    <row r="19" spans="1:4" s="68" customFormat="1" ht="12" customHeight="1">
      <c r="A19" s="285" t="s">
        <v>79</v>
      </c>
      <c r="B19" s="267" t="s">
        <v>359</v>
      </c>
      <c r="C19" s="364"/>
      <c r="D19" s="181"/>
    </row>
    <row r="20" spans="1:4" s="68" customFormat="1" ht="12" customHeight="1">
      <c r="A20" s="285" t="s">
        <v>80</v>
      </c>
      <c r="B20" s="267" t="s">
        <v>192</v>
      </c>
      <c r="C20" s="364">
        <v>4683</v>
      </c>
      <c r="D20" s="181">
        <v>6344</v>
      </c>
    </row>
    <row r="21" spans="1:4" s="69" customFormat="1" ht="12" customHeight="1" thickBot="1">
      <c r="A21" s="286" t="s">
        <v>86</v>
      </c>
      <c r="B21" s="268" t="s">
        <v>193</v>
      </c>
      <c r="C21" s="365"/>
      <c r="D21" s="183"/>
    </row>
    <row r="22" spans="1:4" s="69" customFormat="1" ht="12" customHeight="1" thickBot="1">
      <c r="A22" s="27" t="s">
        <v>10</v>
      </c>
      <c r="B22" s="19" t="s">
        <v>194</v>
      </c>
      <c r="C22" s="362">
        <f>+C23+C24+C25+C26+C27</f>
        <v>12899</v>
      </c>
      <c r="D22" s="179">
        <f>+D23+D24+D25+D26+D27</f>
        <v>13237</v>
      </c>
    </row>
    <row r="23" spans="1:4" s="69" customFormat="1" ht="12" customHeight="1">
      <c r="A23" s="284" t="s">
        <v>59</v>
      </c>
      <c r="B23" s="266" t="s">
        <v>195</v>
      </c>
      <c r="C23" s="363"/>
      <c r="D23" s="182"/>
    </row>
    <row r="24" spans="1:4" s="68" customFormat="1" ht="12" customHeight="1">
      <c r="A24" s="285" t="s">
        <v>60</v>
      </c>
      <c r="B24" s="267" t="s">
        <v>196</v>
      </c>
      <c r="C24" s="364"/>
      <c r="D24" s="181"/>
    </row>
    <row r="25" spans="1:4" s="69" customFormat="1" ht="12" customHeight="1">
      <c r="A25" s="285" t="s">
        <v>61</v>
      </c>
      <c r="B25" s="267" t="s">
        <v>360</v>
      </c>
      <c r="C25" s="364"/>
      <c r="D25" s="181"/>
    </row>
    <row r="26" spans="1:4" s="69" customFormat="1" ht="12" customHeight="1">
      <c r="A26" s="285" t="s">
        <v>62</v>
      </c>
      <c r="B26" s="267" t="s">
        <v>361</v>
      </c>
      <c r="C26" s="364"/>
      <c r="D26" s="181"/>
    </row>
    <row r="27" spans="1:4" s="69" customFormat="1" ht="12" customHeight="1">
      <c r="A27" s="285" t="s">
        <v>121</v>
      </c>
      <c r="B27" s="267" t="s">
        <v>197</v>
      </c>
      <c r="C27" s="364">
        <v>12899</v>
      </c>
      <c r="D27" s="181">
        <v>13237</v>
      </c>
    </row>
    <row r="28" spans="1:4" s="69" customFormat="1" ht="12" customHeight="1" thickBot="1">
      <c r="A28" s="286" t="s">
        <v>122</v>
      </c>
      <c r="B28" s="268" t="s">
        <v>198</v>
      </c>
      <c r="C28" s="365">
        <v>12899</v>
      </c>
      <c r="D28" s="183">
        <v>12899</v>
      </c>
    </row>
    <row r="29" spans="1:4" s="69" customFormat="1" ht="12" customHeight="1" thickBot="1">
      <c r="A29" s="27" t="s">
        <v>123</v>
      </c>
      <c r="B29" s="19" t="s">
        <v>199</v>
      </c>
      <c r="C29" s="366">
        <f>+C30+C34+C35+C36</f>
        <v>6794</v>
      </c>
      <c r="D29" s="185">
        <f>+D30+D34+D35+D36</f>
        <v>10580</v>
      </c>
    </row>
    <row r="30" spans="1:4" s="69" customFormat="1" ht="12" customHeight="1">
      <c r="A30" s="284" t="s">
        <v>200</v>
      </c>
      <c r="B30" s="266" t="s">
        <v>444</v>
      </c>
      <c r="C30" s="367">
        <f>+C31+C32+C33</f>
        <v>5507</v>
      </c>
      <c r="D30" s="261">
        <f>+D31+D32+D33</f>
        <v>7511</v>
      </c>
    </row>
    <row r="31" spans="1:4" s="69" customFormat="1" ht="12" customHeight="1">
      <c r="A31" s="285" t="s">
        <v>201</v>
      </c>
      <c r="B31" s="267" t="s">
        <v>206</v>
      </c>
      <c r="C31" s="364">
        <v>2562</v>
      </c>
      <c r="D31" s="181">
        <v>2566</v>
      </c>
    </row>
    <row r="32" spans="1:4" s="69" customFormat="1" ht="12" customHeight="1">
      <c r="A32" s="285" t="s">
        <v>202</v>
      </c>
      <c r="B32" s="267" t="s">
        <v>207</v>
      </c>
      <c r="C32" s="364"/>
      <c r="D32" s="181"/>
    </row>
    <row r="33" spans="1:4" s="69" customFormat="1" ht="12" customHeight="1">
      <c r="A33" s="285" t="s">
        <v>373</v>
      </c>
      <c r="B33" s="323" t="s">
        <v>374</v>
      </c>
      <c r="C33" s="364">
        <v>2945</v>
      </c>
      <c r="D33" s="181">
        <v>4945</v>
      </c>
    </row>
    <row r="34" spans="1:4" s="69" customFormat="1" ht="12" customHeight="1">
      <c r="A34" s="285" t="s">
        <v>203</v>
      </c>
      <c r="B34" s="267" t="s">
        <v>208</v>
      </c>
      <c r="C34" s="364">
        <v>1197</v>
      </c>
      <c r="D34" s="181">
        <v>2093</v>
      </c>
    </row>
    <row r="35" spans="1:4" s="69" customFormat="1" ht="12" customHeight="1">
      <c r="A35" s="285" t="s">
        <v>204</v>
      </c>
      <c r="B35" s="267" t="s">
        <v>209</v>
      </c>
      <c r="C35" s="364"/>
      <c r="D35" s="181"/>
    </row>
    <row r="36" spans="1:4" s="69" customFormat="1" ht="12" customHeight="1" thickBot="1">
      <c r="A36" s="286" t="s">
        <v>205</v>
      </c>
      <c r="B36" s="268" t="s">
        <v>210</v>
      </c>
      <c r="C36" s="365">
        <v>90</v>
      </c>
      <c r="D36" s="183">
        <v>976</v>
      </c>
    </row>
    <row r="37" spans="1:4" s="69" customFormat="1" ht="12" customHeight="1" thickBot="1">
      <c r="A37" s="27" t="s">
        <v>12</v>
      </c>
      <c r="B37" s="19" t="s">
        <v>370</v>
      </c>
      <c r="C37" s="362">
        <f>SUM(C38:C48)</f>
        <v>5757</v>
      </c>
      <c r="D37" s="179">
        <f>SUM(D38:D48)</f>
        <v>6384</v>
      </c>
    </row>
    <row r="38" spans="1:4" s="69" customFormat="1" ht="12" customHeight="1">
      <c r="A38" s="284" t="s">
        <v>63</v>
      </c>
      <c r="B38" s="266" t="s">
        <v>213</v>
      </c>
      <c r="C38" s="363"/>
      <c r="D38" s="182"/>
    </row>
    <row r="39" spans="1:4" s="69" customFormat="1" ht="12" customHeight="1">
      <c r="A39" s="285" t="s">
        <v>64</v>
      </c>
      <c r="B39" s="267" t="s">
        <v>214</v>
      </c>
      <c r="C39" s="364">
        <v>275</v>
      </c>
      <c r="D39" s="181">
        <v>275</v>
      </c>
    </row>
    <row r="40" spans="1:4" s="69" customFormat="1" ht="12" customHeight="1">
      <c r="A40" s="285" t="s">
        <v>65</v>
      </c>
      <c r="B40" s="267" t="s">
        <v>215</v>
      </c>
      <c r="C40" s="364"/>
      <c r="D40" s="181">
        <v>43</v>
      </c>
    </row>
    <row r="41" spans="1:4" s="69" customFormat="1" ht="12" customHeight="1">
      <c r="A41" s="285" t="s">
        <v>125</v>
      </c>
      <c r="B41" s="267" t="s">
        <v>216</v>
      </c>
      <c r="C41" s="364">
        <v>1730</v>
      </c>
      <c r="D41" s="181">
        <v>2115</v>
      </c>
    </row>
    <row r="42" spans="1:4" s="69" customFormat="1" ht="12" customHeight="1">
      <c r="A42" s="285" t="s">
        <v>126</v>
      </c>
      <c r="B42" s="267" t="s">
        <v>217</v>
      </c>
      <c r="C42" s="364">
        <v>2421</v>
      </c>
      <c r="D42" s="181">
        <v>2432</v>
      </c>
    </row>
    <row r="43" spans="1:4" s="69" customFormat="1" ht="12" customHeight="1">
      <c r="A43" s="285" t="s">
        <v>127</v>
      </c>
      <c r="B43" s="267" t="s">
        <v>218</v>
      </c>
      <c r="C43" s="364">
        <v>1123</v>
      </c>
      <c r="D43" s="181">
        <v>1231</v>
      </c>
    </row>
    <row r="44" spans="1:4" s="69" customFormat="1" ht="12" customHeight="1">
      <c r="A44" s="285" t="s">
        <v>128</v>
      </c>
      <c r="B44" s="267" t="s">
        <v>219</v>
      </c>
      <c r="C44" s="364"/>
      <c r="D44" s="181"/>
    </row>
    <row r="45" spans="1:4" s="69" customFormat="1" ht="12" customHeight="1">
      <c r="A45" s="285" t="s">
        <v>129</v>
      </c>
      <c r="B45" s="267" t="s">
        <v>220</v>
      </c>
      <c r="C45" s="364">
        <v>200</v>
      </c>
      <c r="D45" s="181">
        <v>200</v>
      </c>
    </row>
    <row r="46" spans="1:4" s="69" customFormat="1" ht="12" customHeight="1">
      <c r="A46" s="285" t="s">
        <v>211</v>
      </c>
      <c r="B46" s="267" t="s">
        <v>221</v>
      </c>
      <c r="C46" s="368"/>
      <c r="D46" s="184"/>
    </row>
    <row r="47" spans="1:4" s="69" customFormat="1" ht="12" customHeight="1">
      <c r="A47" s="286" t="s">
        <v>212</v>
      </c>
      <c r="B47" s="268" t="s">
        <v>372</v>
      </c>
      <c r="C47" s="369"/>
      <c r="D47" s="256"/>
    </row>
    <row r="48" spans="1:4" s="69" customFormat="1" ht="12" customHeight="1" thickBot="1">
      <c r="A48" s="286" t="s">
        <v>371</v>
      </c>
      <c r="B48" s="268" t="s">
        <v>222</v>
      </c>
      <c r="C48" s="369">
        <v>8</v>
      </c>
      <c r="D48" s="256">
        <v>88</v>
      </c>
    </row>
    <row r="49" spans="1:4" s="69" customFormat="1" ht="12" customHeight="1" thickBot="1">
      <c r="A49" s="27" t="s">
        <v>13</v>
      </c>
      <c r="B49" s="19" t="s">
        <v>223</v>
      </c>
      <c r="C49" s="362">
        <f>SUM(C50:C54)</f>
        <v>0</v>
      </c>
      <c r="D49" s="179">
        <f>SUM(D50:D54)</f>
        <v>0</v>
      </c>
    </row>
    <row r="50" spans="1:4" s="69" customFormat="1" ht="12" customHeight="1">
      <c r="A50" s="284" t="s">
        <v>66</v>
      </c>
      <c r="B50" s="266" t="s">
        <v>227</v>
      </c>
      <c r="C50" s="370"/>
      <c r="D50" s="308"/>
    </row>
    <row r="51" spans="1:4" s="69" customFormat="1" ht="12" customHeight="1">
      <c r="A51" s="285" t="s">
        <v>67</v>
      </c>
      <c r="B51" s="267" t="s">
        <v>228</v>
      </c>
      <c r="C51" s="368"/>
      <c r="D51" s="184"/>
    </row>
    <row r="52" spans="1:4" s="69" customFormat="1" ht="12" customHeight="1">
      <c r="A52" s="285" t="s">
        <v>224</v>
      </c>
      <c r="B52" s="267" t="s">
        <v>229</v>
      </c>
      <c r="C52" s="368"/>
      <c r="D52" s="184"/>
    </row>
    <row r="53" spans="1:4" s="69" customFormat="1" ht="12" customHeight="1">
      <c r="A53" s="285" t="s">
        <v>225</v>
      </c>
      <c r="B53" s="267" t="s">
        <v>230</v>
      </c>
      <c r="C53" s="368"/>
      <c r="D53" s="184"/>
    </row>
    <row r="54" spans="1:4" s="69" customFormat="1" ht="12" customHeight="1" thickBot="1">
      <c r="A54" s="286" t="s">
        <v>226</v>
      </c>
      <c r="B54" s="268" t="s">
        <v>231</v>
      </c>
      <c r="C54" s="369"/>
      <c r="D54" s="256"/>
    </row>
    <row r="55" spans="1:4" s="69" customFormat="1" ht="12" customHeight="1" thickBot="1">
      <c r="A55" s="27" t="s">
        <v>130</v>
      </c>
      <c r="B55" s="19" t="s">
        <v>232</v>
      </c>
      <c r="C55" s="362">
        <f>SUM(C56:C58)</f>
        <v>0</v>
      </c>
      <c r="D55" s="179">
        <f>SUM(D56:D58)</f>
        <v>770</v>
      </c>
    </row>
    <row r="56" spans="1:4" s="69" customFormat="1" ht="12" customHeight="1">
      <c r="A56" s="284" t="s">
        <v>68</v>
      </c>
      <c r="B56" s="266" t="s">
        <v>233</v>
      </c>
      <c r="C56" s="363"/>
      <c r="D56" s="182"/>
    </row>
    <row r="57" spans="1:4" s="69" customFormat="1" ht="12" customHeight="1">
      <c r="A57" s="285" t="s">
        <v>69</v>
      </c>
      <c r="B57" s="267" t="s">
        <v>362</v>
      </c>
      <c r="C57" s="364"/>
      <c r="D57" s="181"/>
    </row>
    <row r="58" spans="1:4" s="69" customFormat="1" ht="12" customHeight="1">
      <c r="A58" s="285" t="s">
        <v>236</v>
      </c>
      <c r="B58" s="267" t="s">
        <v>234</v>
      </c>
      <c r="C58" s="364"/>
      <c r="D58" s="181">
        <v>770</v>
      </c>
    </row>
    <row r="59" spans="1:4" s="69" customFormat="1" ht="12" customHeight="1" thickBot="1">
      <c r="A59" s="286" t="s">
        <v>237</v>
      </c>
      <c r="B59" s="268" t="s">
        <v>235</v>
      </c>
      <c r="C59" s="365"/>
      <c r="D59" s="183"/>
    </row>
    <row r="60" spans="1:4" s="69" customFormat="1" ht="12" customHeight="1" thickBot="1">
      <c r="A60" s="27" t="s">
        <v>15</v>
      </c>
      <c r="B60" s="174" t="s">
        <v>238</v>
      </c>
      <c r="C60" s="362">
        <f>SUM(C61:C63)</f>
        <v>0</v>
      </c>
      <c r="D60" s="179">
        <f>SUM(D61:D63)</f>
        <v>0</v>
      </c>
    </row>
    <row r="61" spans="1:4" s="69" customFormat="1" ht="12" customHeight="1">
      <c r="A61" s="284" t="s">
        <v>131</v>
      </c>
      <c r="B61" s="266" t="s">
        <v>240</v>
      </c>
      <c r="C61" s="368"/>
      <c r="D61" s="184"/>
    </row>
    <row r="62" spans="1:4" s="69" customFormat="1" ht="12" customHeight="1">
      <c r="A62" s="285" t="s">
        <v>132</v>
      </c>
      <c r="B62" s="267" t="s">
        <v>363</v>
      </c>
      <c r="C62" s="368"/>
      <c r="D62" s="184"/>
    </row>
    <row r="63" spans="1:4" s="69" customFormat="1" ht="12" customHeight="1">
      <c r="A63" s="285" t="s">
        <v>160</v>
      </c>
      <c r="B63" s="267" t="s">
        <v>241</v>
      </c>
      <c r="C63" s="368"/>
      <c r="D63" s="184"/>
    </row>
    <row r="64" spans="1:4" s="69" customFormat="1" ht="12" customHeight="1" thickBot="1">
      <c r="A64" s="286" t="s">
        <v>239</v>
      </c>
      <c r="B64" s="268" t="s">
        <v>242</v>
      </c>
      <c r="C64" s="368"/>
      <c r="D64" s="184"/>
    </row>
    <row r="65" spans="1:4" s="69" customFormat="1" ht="12" customHeight="1" thickBot="1">
      <c r="A65" s="27" t="s">
        <v>16</v>
      </c>
      <c r="B65" s="19" t="s">
        <v>243</v>
      </c>
      <c r="C65" s="366">
        <f>+C8+C15+C22+C29+C37+C49+C55+C60</f>
        <v>71630</v>
      </c>
      <c r="D65" s="185">
        <f>+D8+D15+D22+D29+D37+D49+D55+D60</f>
        <v>70746</v>
      </c>
    </row>
    <row r="66" spans="1:4" s="69" customFormat="1" ht="12" customHeight="1" thickBot="1">
      <c r="A66" s="287" t="s">
        <v>334</v>
      </c>
      <c r="B66" s="174" t="s">
        <v>245</v>
      </c>
      <c r="C66" s="362">
        <f>SUM(C67:C69)</f>
        <v>0</v>
      </c>
      <c r="D66" s="179">
        <f>SUM(D67:D69)</f>
        <v>7100</v>
      </c>
    </row>
    <row r="67" spans="1:4" s="69" customFormat="1" ht="12" customHeight="1">
      <c r="A67" s="284" t="s">
        <v>276</v>
      </c>
      <c r="B67" s="266" t="s">
        <v>246</v>
      </c>
      <c r="C67" s="368"/>
      <c r="D67" s="184"/>
    </row>
    <row r="68" spans="1:4" s="69" customFormat="1" ht="12" customHeight="1">
      <c r="A68" s="285" t="s">
        <v>285</v>
      </c>
      <c r="B68" s="267" t="s">
        <v>247</v>
      </c>
      <c r="C68" s="368"/>
      <c r="D68" s="184">
        <v>7100</v>
      </c>
    </row>
    <row r="69" spans="1:4" s="69" customFormat="1" ht="12" customHeight="1" thickBot="1">
      <c r="A69" s="286" t="s">
        <v>286</v>
      </c>
      <c r="B69" s="269" t="s">
        <v>248</v>
      </c>
      <c r="C69" s="368"/>
      <c r="D69" s="184"/>
    </row>
    <row r="70" spans="1:4" s="69" customFormat="1" ht="12" customHeight="1" thickBot="1">
      <c r="A70" s="287" t="s">
        <v>249</v>
      </c>
      <c r="B70" s="174" t="s">
        <v>250</v>
      </c>
      <c r="C70" s="362">
        <f>SUM(C71:C74)</f>
        <v>0</v>
      </c>
      <c r="D70" s="179">
        <f>SUM(D71:D74)</f>
        <v>0</v>
      </c>
    </row>
    <row r="71" spans="1:4" s="69" customFormat="1" ht="12" customHeight="1">
      <c r="A71" s="284" t="s">
        <v>108</v>
      </c>
      <c r="B71" s="266" t="s">
        <v>251</v>
      </c>
      <c r="C71" s="368"/>
      <c r="D71" s="184"/>
    </row>
    <row r="72" spans="1:4" s="69" customFormat="1" ht="12" customHeight="1">
      <c r="A72" s="285" t="s">
        <v>109</v>
      </c>
      <c r="B72" s="267" t="s">
        <v>252</v>
      </c>
      <c r="C72" s="368"/>
      <c r="D72" s="184"/>
    </row>
    <row r="73" spans="1:4" s="69" customFormat="1" ht="12" customHeight="1">
      <c r="A73" s="285" t="s">
        <v>277</v>
      </c>
      <c r="B73" s="267" t="s">
        <v>253</v>
      </c>
      <c r="C73" s="368"/>
      <c r="D73" s="184"/>
    </row>
    <row r="74" spans="1:4" s="69" customFormat="1" ht="12" customHeight="1" thickBot="1">
      <c r="A74" s="286" t="s">
        <v>278</v>
      </c>
      <c r="B74" s="268" t="s">
        <v>254</v>
      </c>
      <c r="C74" s="368"/>
      <c r="D74" s="184"/>
    </row>
    <row r="75" spans="1:4" s="69" customFormat="1" ht="12" customHeight="1" thickBot="1">
      <c r="A75" s="287" t="s">
        <v>255</v>
      </c>
      <c r="B75" s="174" t="s">
        <v>256</v>
      </c>
      <c r="C75" s="362">
        <f>SUM(C76:C77)</f>
        <v>2405</v>
      </c>
      <c r="D75" s="179">
        <f>SUM(D76:D77)</f>
        <v>2404</v>
      </c>
    </row>
    <row r="76" spans="1:4" s="69" customFormat="1" ht="12" customHeight="1">
      <c r="A76" s="284" t="s">
        <v>279</v>
      </c>
      <c r="B76" s="266" t="s">
        <v>257</v>
      </c>
      <c r="C76" s="368">
        <v>2405</v>
      </c>
      <c r="D76" s="184">
        <v>2404</v>
      </c>
    </row>
    <row r="77" spans="1:4" s="69" customFormat="1" ht="12" customHeight="1" thickBot="1">
      <c r="A77" s="286" t="s">
        <v>280</v>
      </c>
      <c r="B77" s="268" t="s">
        <v>258</v>
      </c>
      <c r="C77" s="368"/>
      <c r="D77" s="184"/>
    </row>
    <row r="78" spans="1:4" s="68" customFormat="1" ht="12" customHeight="1" thickBot="1">
      <c r="A78" s="287" t="s">
        <v>259</v>
      </c>
      <c r="B78" s="174" t="s">
        <v>260</v>
      </c>
      <c r="C78" s="362">
        <f>SUM(C79:C81)</f>
        <v>0</v>
      </c>
      <c r="D78" s="179">
        <f>SUM(D79:D81)</f>
        <v>0</v>
      </c>
    </row>
    <row r="79" spans="1:4" s="69" customFormat="1" ht="12" customHeight="1">
      <c r="A79" s="284" t="s">
        <v>281</v>
      </c>
      <c r="B79" s="266" t="s">
        <v>261</v>
      </c>
      <c r="C79" s="368"/>
      <c r="D79" s="184"/>
    </row>
    <row r="80" spans="1:4" s="69" customFormat="1" ht="12" customHeight="1">
      <c r="A80" s="285" t="s">
        <v>282</v>
      </c>
      <c r="B80" s="267" t="s">
        <v>262</v>
      </c>
      <c r="C80" s="368"/>
      <c r="D80" s="184"/>
    </row>
    <row r="81" spans="1:4" s="69" customFormat="1" ht="12" customHeight="1" thickBot="1">
      <c r="A81" s="286" t="s">
        <v>283</v>
      </c>
      <c r="B81" s="268" t="s">
        <v>263</v>
      </c>
      <c r="C81" s="368"/>
      <c r="D81" s="184"/>
    </row>
    <row r="82" spans="1:4" s="69" customFormat="1" ht="12" customHeight="1" thickBot="1">
      <c r="A82" s="287" t="s">
        <v>264</v>
      </c>
      <c r="B82" s="174" t="s">
        <v>284</v>
      </c>
      <c r="C82" s="362">
        <f>SUM(C83:C86)</f>
        <v>0</v>
      </c>
      <c r="D82" s="179">
        <f>SUM(D83:D86)</f>
        <v>0</v>
      </c>
    </row>
    <row r="83" spans="1:4" s="69" customFormat="1" ht="12" customHeight="1">
      <c r="A83" s="288" t="s">
        <v>265</v>
      </c>
      <c r="B83" s="266" t="s">
        <v>266</v>
      </c>
      <c r="C83" s="368"/>
      <c r="D83" s="184"/>
    </row>
    <row r="84" spans="1:4" s="69" customFormat="1" ht="12" customHeight="1">
      <c r="A84" s="289" t="s">
        <v>267</v>
      </c>
      <c r="B84" s="267" t="s">
        <v>268</v>
      </c>
      <c r="C84" s="368"/>
      <c r="D84" s="184"/>
    </row>
    <row r="85" spans="1:4" s="69" customFormat="1" ht="12" customHeight="1">
      <c r="A85" s="289" t="s">
        <v>269</v>
      </c>
      <c r="B85" s="267" t="s">
        <v>270</v>
      </c>
      <c r="C85" s="368"/>
      <c r="D85" s="184"/>
    </row>
    <row r="86" spans="1:4" s="68" customFormat="1" ht="12" customHeight="1" thickBot="1">
      <c r="A86" s="290" t="s">
        <v>271</v>
      </c>
      <c r="B86" s="268" t="s">
        <v>272</v>
      </c>
      <c r="C86" s="368"/>
      <c r="D86" s="184"/>
    </row>
    <row r="87" spans="1:4" s="68" customFormat="1" ht="12" customHeight="1" thickBot="1">
      <c r="A87" s="287" t="s">
        <v>273</v>
      </c>
      <c r="B87" s="174" t="s">
        <v>414</v>
      </c>
      <c r="C87" s="371"/>
      <c r="D87" s="309"/>
    </row>
    <row r="88" spans="1:4" s="68" customFormat="1" ht="12" customHeight="1" thickBot="1">
      <c r="A88" s="287" t="s">
        <v>445</v>
      </c>
      <c r="B88" s="174" t="s">
        <v>274</v>
      </c>
      <c r="C88" s="371"/>
      <c r="D88" s="309"/>
    </row>
    <row r="89" spans="1:4" s="68" customFormat="1" ht="12" customHeight="1" thickBot="1">
      <c r="A89" s="287" t="s">
        <v>446</v>
      </c>
      <c r="B89" s="273" t="s">
        <v>417</v>
      </c>
      <c r="C89" s="366">
        <f>+C66+C70+C75+C78+C82+C88+C87</f>
        <v>2405</v>
      </c>
      <c r="D89" s="185">
        <f>+D66+D70+D75+D78+D82+D88+D87</f>
        <v>9504</v>
      </c>
    </row>
    <row r="90" spans="1:4" s="68" customFormat="1" ht="12" customHeight="1" thickBot="1">
      <c r="A90" s="291" t="s">
        <v>447</v>
      </c>
      <c r="B90" s="274" t="s">
        <v>448</v>
      </c>
      <c r="C90" s="366">
        <f>+C65+C89</f>
        <v>74035</v>
      </c>
      <c r="D90" s="185">
        <f>+D65+D89</f>
        <v>80250</v>
      </c>
    </row>
    <row r="91" spans="1:4" s="69" customFormat="1" ht="9" customHeight="1" thickBot="1">
      <c r="A91" s="161"/>
      <c r="B91" s="162"/>
      <c r="C91" s="162"/>
      <c r="D91" s="234"/>
    </row>
    <row r="92" spans="1:4" s="55" customFormat="1" ht="16.5" customHeight="1" thickBot="1">
      <c r="A92" s="165"/>
      <c r="B92" s="166" t="s">
        <v>46</v>
      </c>
      <c r="C92" s="166"/>
      <c r="D92" s="236"/>
    </row>
    <row r="93" spans="1:4" s="70" customFormat="1" ht="12" customHeight="1" thickBot="1">
      <c r="A93" s="259" t="s">
        <v>8</v>
      </c>
      <c r="B93" s="26" t="s">
        <v>452</v>
      </c>
      <c r="C93" s="372">
        <f>+C94+C95+C96+C97+C98+C111</f>
        <v>39507</v>
      </c>
      <c r="D93" s="178">
        <f>+D94+D95+D96+D97+D98+D111</f>
        <v>38906</v>
      </c>
    </row>
    <row r="94" spans="1:4" ht="12" customHeight="1">
      <c r="A94" s="292" t="s">
        <v>70</v>
      </c>
      <c r="B94" s="8" t="s">
        <v>38</v>
      </c>
      <c r="C94" s="373">
        <v>13197</v>
      </c>
      <c r="D94" s="180">
        <v>13197</v>
      </c>
    </row>
    <row r="95" spans="1:4" ht="12" customHeight="1">
      <c r="A95" s="285" t="s">
        <v>71</v>
      </c>
      <c r="B95" s="6" t="s">
        <v>133</v>
      </c>
      <c r="C95" s="364">
        <v>2790</v>
      </c>
      <c r="D95" s="181">
        <v>2817</v>
      </c>
    </row>
    <row r="96" spans="1:4" ht="12" customHeight="1">
      <c r="A96" s="285" t="s">
        <v>72</v>
      </c>
      <c r="B96" s="6" t="s">
        <v>99</v>
      </c>
      <c r="C96" s="365">
        <v>17810</v>
      </c>
      <c r="D96" s="183">
        <v>16905</v>
      </c>
    </row>
    <row r="97" spans="1:4" ht="12" customHeight="1">
      <c r="A97" s="285" t="s">
        <v>73</v>
      </c>
      <c r="B97" s="9" t="s">
        <v>134</v>
      </c>
      <c r="C97" s="365">
        <v>2247</v>
      </c>
      <c r="D97" s="183">
        <v>2161</v>
      </c>
    </row>
    <row r="98" spans="1:4" ht="12" customHeight="1">
      <c r="A98" s="285" t="s">
        <v>81</v>
      </c>
      <c r="B98" s="17" t="s">
        <v>135</v>
      </c>
      <c r="C98" s="365">
        <f>C99+C100+C101+C102+C103+C104+C105+C106+C107+C108+C109+C110</f>
        <v>3463</v>
      </c>
      <c r="D98" s="183">
        <f>D99+D100+D101+D102+D103+D104+D105+D106+D107+D108+D109+D110</f>
        <v>3826</v>
      </c>
    </row>
    <row r="99" spans="1:4" ht="12" customHeight="1">
      <c r="A99" s="285" t="s">
        <v>74</v>
      </c>
      <c r="B99" s="6" t="s">
        <v>449</v>
      </c>
      <c r="C99" s="365"/>
      <c r="D99" s="183"/>
    </row>
    <row r="100" spans="1:4" ht="12" customHeight="1">
      <c r="A100" s="285" t="s">
        <v>75</v>
      </c>
      <c r="B100" s="88" t="s">
        <v>380</v>
      </c>
      <c r="C100" s="365"/>
      <c r="D100" s="183"/>
    </row>
    <row r="101" spans="1:4" ht="12" customHeight="1">
      <c r="A101" s="285" t="s">
        <v>82</v>
      </c>
      <c r="B101" s="88" t="s">
        <v>379</v>
      </c>
      <c r="C101" s="365"/>
      <c r="D101" s="183"/>
    </row>
    <row r="102" spans="1:4" ht="12" customHeight="1">
      <c r="A102" s="285" t="s">
        <v>83</v>
      </c>
      <c r="B102" s="88" t="s">
        <v>290</v>
      </c>
      <c r="C102" s="365"/>
      <c r="D102" s="183"/>
    </row>
    <row r="103" spans="1:4" ht="12" customHeight="1">
      <c r="A103" s="285" t="s">
        <v>84</v>
      </c>
      <c r="B103" s="89" t="s">
        <v>291</v>
      </c>
      <c r="C103" s="365"/>
      <c r="D103" s="183"/>
    </row>
    <row r="104" spans="1:4" ht="12" customHeight="1">
      <c r="A104" s="285" t="s">
        <v>85</v>
      </c>
      <c r="B104" s="89" t="s">
        <v>292</v>
      </c>
      <c r="C104" s="365"/>
      <c r="D104" s="183"/>
    </row>
    <row r="105" spans="1:4" ht="12" customHeight="1">
      <c r="A105" s="285" t="s">
        <v>87</v>
      </c>
      <c r="B105" s="88" t="s">
        <v>293</v>
      </c>
      <c r="C105" s="365">
        <v>1818</v>
      </c>
      <c r="D105" s="183">
        <v>1911</v>
      </c>
    </row>
    <row r="106" spans="1:4" ht="12" customHeight="1">
      <c r="A106" s="285" t="s">
        <v>136</v>
      </c>
      <c r="B106" s="88" t="s">
        <v>294</v>
      </c>
      <c r="C106" s="365"/>
      <c r="D106" s="183"/>
    </row>
    <row r="107" spans="1:4" ht="12" customHeight="1">
      <c r="A107" s="285" t="s">
        <v>288</v>
      </c>
      <c r="B107" s="89" t="s">
        <v>295</v>
      </c>
      <c r="C107" s="365"/>
      <c r="D107" s="183"/>
    </row>
    <row r="108" spans="1:4" ht="12" customHeight="1">
      <c r="A108" s="293" t="s">
        <v>289</v>
      </c>
      <c r="B108" s="90" t="s">
        <v>296</v>
      </c>
      <c r="C108" s="365"/>
      <c r="D108" s="183"/>
    </row>
    <row r="109" spans="1:4" ht="12" customHeight="1">
      <c r="A109" s="285" t="s">
        <v>377</v>
      </c>
      <c r="B109" s="90" t="s">
        <v>297</v>
      </c>
      <c r="C109" s="365"/>
      <c r="D109" s="183"/>
    </row>
    <row r="110" spans="1:4" ht="12" customHeight="1">
      <c r="A110" s="285" t="s">
        <v>378</v>
      </c>
      <c r="B110" s="89" t="s">
        <v>298</v>
      </c>
      <c r="C110" s="364">
        <v>1645</v>
      </c>
      <c r="D110" s="181">
        <v>1915</v>
      </c>
    </row>
    <row r="111" spans="1:4" ht="12" customHeight="1">
      <c r="A111" s="285" t="s">
        <v>382</v>
      </c>
      <c r="B111" s="9" t="s">
        <v>39</v>
      </c>
      <c r="C111" s="364"/>
      <c r="D111" s="181"/>
    </row>
    <row r="112" spans="1:4" ht="12" customHeight="1">
      <c r="A112" s="286" t="s">
        <v>383</v>
      </c>
      <c r="B112" s="6" t="s">
        <v>450</v>
      </c>
      <c r="C112" s="365"/>
      <c r="D112" s="183"/>
    </row>
    <row r="113" spans="1:4" ht="12" customHeight="1" thickBot="1">
      <c r="A113" s="294" t="s">
        <v>384</v>
      </c>
      <c r="B113" s="91" t="s">
        <v>451</v>
      </c>
      <c r="C113" s="374"/>
      <c r="D113" s="187"/>
    </row>
    <row r="114" spans="1:4" ht="12" customHeight="1" thickBot="1">
      <c r="A114" s="27" t="s">
        <v>9</v>
      </c>
      <c r="B114" s="25" t="s">
        <v>299</v>
      </c>
      <c r="C114" s="362">
        <f>+C115+C117+C119</f>
        <v>4932</v>
      </c>
      <c r="D114" s="179">
        <f>+D115+D117+D119</f>
        <v>5363</v>
      </c>
    </row>
    <row r="115" spans="1:4" ht="12" customHeight="1">
      <c r="A115" s="284" t="s">
        <v>76</v>
      </c>
      <c r="B115" s="6" t="s">
        <v>158</v>
      </c>
      <c r="C115" s="363">
        <v>4069</v>
      </c>
      <c r="D115" s="182">
        <v>4350</v>
      </c>
    </row>
    <row r="116" spans="1:4" ht="12" customHeight="1">
      <c r="A116" s="284" t="s">
        <v>77</v>
      </c>
      <c r="B116" s="10" t="s">
        <v>303</v>
      </c>
      <c r="C116" s="363">
        <v>21</v>
      </c>
      <c r="D116" s="182">
        <v>21</v>
      </c>
    </row>
    <row r="117" spans="1:4" ht="12" customHeight="1">
      <c r="A117" s="284" t="s">
        <v>78</v>
      </c>
      <c r="B117" s="10" t="s">
        <v>137</v>
      </c>
      <c r="C117" s="364">
        <v>254</v>
      </c>
      <c r="D117" s="181">
        <v>404</v>
      </c>
    </row>
    <row r="118" spans="1:4" ht="12" customHeight="1">
      <c r="A118" s="284" t="s">
        <v>79</v>
      </c>
      <c r="B118" s="10" t="s">
        <v>304</v>
      </c>
      <c r="C118" s="375"/>
      <c r="D118" s="181"/>
    </row>
    <row r="119" spans="1:4" ht="12" customHeight="1">
      <c r="A119" s="284" t="s">
        <v>80</v>
      </c>
      <c r="B119" s="176" t="s">
        <v>161</v>
      </c>
      <c r="C119" s="375">
        <f>C122+C120+C121+C123+C124+C125+C126+C127</f>
        <v>609</v>
      </c>
      <c r="D119" s="181">
        <f>D122+D120+D121+D123+D124+D125+D126+D127</f>
        <v>609</v>
      </c>
    </row>
    <row r="120" spans="1:4" ht="12" customHeight="1">
      <c r="A120" s="284" t="s">
        <v>86</v>
      </c>
      <c r="B120" s="175" t="s">
        <v>364</v>
      </c>
      <c r="C120" s="375"/>
      <c r="D120" s="181"/>
    </row>
    <row r="121" spans="1:4" ht="12" customHeight="1">
      <c r="A121" s="284" t="s">
        <v>88</v>
      </c>
      <c r="B121" s="262" t="s">
        <v>309</v>
      </c>
      <c r="C121" s="375"/>
      <c r="D121" s="181"/>
    </row>
    <row r="122" spans="1:4" ht="12" customHeight="1">
      <c r="A122" s="284" t="s">
        <v>138</v>
      </c>
      <c r="B122" s="89" t="s">
        <v>292</v>
      </c>
      <c r="C122" s="375">
        <v>559</v>
      </c>
      <c r="D122" s="181">
        <v>559</v>
      </c>
    </row>
    <row r="123" spans="1:4" ht="12" customHeight="1">
      <c r="A123" s="284" t="s">
        <v>139</v>
      </c>
      <c r="B123" s="89" t="s">
        <v>308</v>
      </c>
      <c r="C123" s="375">
        <v>50</v>
      </c>
      <c r="D123" s="181">
        <v>50</v>
      </c>
    </row>
    <row r="124" spans="1:4" ht="12" customHeight="1">
      <c r="A124" s="284" t="s">
        <v>140</v>
      </c>
      <c r="B124" s="89" t="s">
        <v>307</v>
      </c>
      <c r="C124" s="375"/>
      <c r="D124" s="181"/>
    </row>
    <row r="125" spans="1:4" ht="12" customHeight="1">
      <c r="A125" s="284" t="s">
        <v>300</v>
      </c>
      <c r="B125" s="89" t="s">
        <v>295</v>
      </c>
      <c r="C125" s="375"/>
      <c r="D125" s="181"/>
    </row>
    <row r="126" spans="1:4" ht="12" customHeight="1">
      <c r="A126" s="284" t="s">
        <v>301</v>
      </c>
      <c r="B126" s="89" t="s">
        <v>306</v>
      </c>
      <c r="C126" s="375"/>
      <c r="D126" s="181"/>
    </row>
    <row r="127" spans="1:4" ht="12" customHeight="1" thickBot="1">
      <c r="A127" s="293" t="s">
        <v>302</v>
      </c>
      <c r="B127" s="89" t="s">
        <v>305</v>
      </c>
      <c r="C127" s="376"/>
      <c r="D127" s="183"/>
    </row>
    <row r="128" spans="1:4" ht="12" customHeight="1" thickBot="1">
      <c r="A128" s="27" t="s">
        <v>10</v>
      </c>
      <c r="B128" s="75" t="s">
        <v>387</v>
      </c>
      <c r="C128" s="362">
        <f>+C93+C114</f>
        <v>44439</v>
      </c>
      <c r="D128" s="179">
        <f>+D93+D114</f>
        <v>44269</v>
      </c>
    </row>
    <row r="129" spans="1:4" ht="12" customHeight="1" thickBot="1">
      <c r="A129" s="27" t="s">
        <v>11</v>
      </c>
      <c r="B129" s="75" t="s">
        <v>388</v>
      </c>
      <c r="C129" s="362">
        <f>+C130+C131+C132</f>
        <v>14450</v>
      </c>
      <c r="D129" s="179">
        <f>+D130+D131+D132</f>
        <v>21550</v>
      </c>
    </row>
    <row r="130" spans="1:4" s="70" customFormat="1" ht="12" customHeight="1">
      <c r="A130" s="284" t="s">
        <v>200</v>
      </c>
      <c r="B130" s="7" t="s">
        <v>455</v>
      </c>
      <c r="C130" s="375">
        <v>9950</v>
      </c>
      <c r="D130" s="181">
        <v>9950</v>
      </c>
    </row>
    <row r="131" spans="1:4" ht="12" customHeight="1">
      <c r="A131" s="284" t="s">
        <v>203</v>
      </c>
      <c r="B131" s="7" t="s">
        <v>396</v>
      </c>
      <c r="C131" s="375"/>
      <c r="D131" s="181">
        <v>7100</v>
      </c>
    </row>
    <row r="132" spans="1:4" ht="12" customHeight="1" thickBot="1">
      <c r="A132" s="293" t="s">
        <v>204</v>
      </c>
      <c r="B132" s="5" t="s">
        <v>454</v>
      </c>
      <c r="C132" s="375">
        <v>4500</v>
      </c>
      <c r="D132" s="181">
        <v>4500</v>
      </c>
    </row>
    <row r="133" spans="1:4" ht="12" customHeight="1" thickBot="1">
      <c r="A133" s="27" t="s">
        <v>12</v>
      </c>
      <c r="B133" s="75" t="s">
        <v>389</v>
      </c>
      <c r="C133" s="362">
        <f>+C134+C135+C136+C137+C138+C139</f>
        <v>0</v>
      </c>
      <c r="D133" s="179">
        <f>+D134+D135+D136+D137+D138+D139</f>
        <v>0</v>
      </c>
    </row>
    <row r="134" spans="1:4" ht="12" customHeight="1">
      <c r="A134" s="284" t="s">
        <v>63</v>
      </c>
      <c r="B134" s="7" t="s">
        <v>398</v>
      </c>
      <c r="C134" s="375"/>
      <c r="D134" s="181"/>
    </row>
    <row r="135" spans="1:4" ht="12" customHeight="1">
      <c r="A135" s="284" t="s">
        <v>64</v>
      </c>
      <c r="B135" s="7" t="s">
        <v>390</v>
      </c>
      <c r="C135" s="375"/>
      <c r="D135" s="181"/>
    </row>
    <row r="136" spans="1:4" ht="12" customHeight="1">
      <c r="A136" s="284" t="s">
        <v>65</v>
      </c>
      <c r="B136" s="7" t="s">
        <v>391</v>
      </c>
      <c r="C136" s="375"/>
      <c r="D136" s="181"/>
    </row>
    <row r="137" spans="1:4" ht="12" customHeight="1">
      <c r="A137" s="284" t="s">
        <v>125</v>
      </c>
      <c r="B137" s="7" t="s">
        <v>453</v>
      </c>
      <c r="C137" s="375"/>
      <c r="D137" s="181"/>
    </row>
    <row r="138" spans="1:4" ht="12" customHeight="1">
      <c r="A138" s="284" t="s">
        <v>126</v>
      </c>
      <c r="B138" s="7" t="s">
        <v>393</v>
      </c>
      <c r="C138" s="375"/>
      <c r="D138" s="181"/>
    </row>
    <row r="139" spans="1:4" s="70" customFormat="1" ht="12" customHeight="1" thickBot="1">
      <c r="A139" s="293" t="s">
        <v>127</v>
      </c>
      <c r="B139" s="5" t="s">
        <v>394</v>
      </c>
      <c r="C139" s="375"/>
      <c r="D139" s="181"/>
    </row>
    <row r="140" spans="1:12" ht="12" customHeight="1" thickBot="1">
      <c r="A140" s="27" t="s">
        <v>13</v>
      </c>
      <c r="B140" s="75" t="s">
        <v>465</v>
      </c>
      <c r="C140" s="366">
        <f>+C141+C142+C144+C145+C143</f>
        <v>15146</v>
      </c>
      <c r="D140" s="185">
        <f>+D141+D142+D144+D145+D143</f>
        <v>14431</v>
      </c>
      <c r="L140" s="173"/>
    </row>
    <row r="141" spans="1:4" ht="12.75">
      <c r="A141" s="284" t="s">
        <v>66</v>
      </c>
      <c r="B141" s="7" t="s">
        <v>310</v>
      </c>
      <c r="C141" s="375"/>
      <c r="D141" s="181"/>
    </row>
    <row r="142" spans="1:4" ht="12" customHeight="1">
      <c r="A142" s="284" t="s">
        <v>67</v>
      </c>
      <c r="B142" s="7" t="s">
        <v>311</v>
      </c>
      <c r="C142" s="375"/>
      <c r="D142" s="181">
        <v>890</v>
      </c>
    </row>
    <row r="143" spans="1:4" ht="12" customHeight="1">
      <c r="A143" s="284" t="s">
        <v>224</v>
      </c>
      <c r="B143" s="7" t="s">
        <v>464</v>
      </c>
      <c r="C143" s="375">
        <v>15146</v>
      </c>
      <c r="D143" s="181">
        <v>13541</v>
      </c>
    </row>
    <row r="144" spans="1:4" s="70" customFormat="1" ht="12" customHeight="1">
      <c r="A144" s="284" t="s">
        <v>225</v>
      </c>
      <c r="B144" s="7" t="s">
        <v>403</v>
      </c>
      <c r="C144" s="375"/>
      <c r="D144" s="181"/>
    </row>
    <row r="145" spans="1:4" s="70" customFormat="1" ht="12" customHeight="1" thickBot="1">
      <c r="A145" s="293" t="s">
        <v>226</v>
      </c>
      <c r="B145" s="5" t="s">
        <v>330</v>
      </c>
      <c r="C145" s="375"/>
      <c r="D145" s="181"/>
    </row>
    <row r="146" spans="1:4" s="70" customFormat="1" ht="12" customHeight="1" thickBot="1">
      <c r="A146" s="27" t="s">
        <v>14</v>
      </c>
      <c r="B146" s="75" t="s">
        <v>404</v>
      </c>
      <c r="C146" s="377">
        <f>+C147+C148+C149+C150+C151</f>
        <v>0</v>
      </c>
      <c r="D146" s="188">
        <f>+D147+D148+D149+D150+D151</f>
        <v>0</v>
      </c>
    </row>
    <row r="147" spans="1:4" s="70" customFormat="1" ht="12" customHeight="1">
      <c r="A147" s="284" t="s">
        <v>68</v>
      </c>
      <c r="B147" s="7" t="s">
        <v>399</v>
      </c>
      <c r="C147" s="375"/>
      <c r="D147" s="181"/>
    </row>
    <row r="148" spans="1:4" s="70" customFormat="1" ht="12" customHeight="1">
      <c r="A148" s="284" t="s">
        <v>69</v>
      </c>
      <c r="B148" s="7" t="s">
        <v>406</v>
      </c>
      <c r="C148" s="375"/>
      <c r="D148" s="181"/>
    </row>
    <row r="149" spans="1:4" s="70" customFormat="1" ht="12" customHeight="1">
      <c r="A149" s="284" t="s">
        <v>236</v>
      </c>
      <c r="B149" s="7" t="s">
        <v>401</v>
      </c>
      <c r="C149" s="375"/>
      <c r="D149" s="181"/>
    </row>
    <row r="150" spans="1:4" s="70" customFormat="1" ht="12" customHeight="1">
      <c r="A150" s="284" t="s">
        <v>237</v>
      </c>
      <c r="B150" s="7" t="s">
        <v>456</v>
      </c>
      <c r="C150" s="375"/>
      <c r="D150" s="181"/>
    </row>
    <row r="151" spans="1:4" ht="12.75" customHeight="1" thickBot="1">
      <c r="A151" s="293" t="s">
        <v>405</v>
      </c>
      <c r="B151" s="5" t="s">
        <v>408</v>
      </c>
      <c r="C151" s="376"/>
      <c r="D151" s="183"/>
    </row>
    <row r="152" spans="1:4" ht="12.75" customHeight="1" thickBot="1">
      <c r="A152" s="329" t="s">
        <v>15</v>
      </c>
      <c r="B152" s="75" t="s">
        <v>409</v>
      </c>
      <c r="C152" s="377"/>
      <c r="D152" s="188"/>
    </row>
    <row r="153" spans="1:4" ht="12.75" customHeight="1" thickBot="1">
      <c r="A153" s="329" t="s">
        <v>16</v>
      </c>
      <c r="B153" s="75" t="s">
        <v>410</v>
      </c>
      <c r="C153" s="377"/>
      <c r="D153" s="188"/>
    </row>
    <row r="154" spans="1:4" ht="12" customHeight="1" thickBot="1">
      <c r="A154" s="27" t="s">
        <v>17</v>
      </c>
      <c r="B154" s="75" t="s">
        <v>412</v>
      </c>
      <c r="C154" s="378">
        <f>+C129+C133+C140+C146+C152+C153</f>
        <v>29596</v>
      </c>
      <c r="D154" s="276">
        <f>+D129+D133+D140+D146+D152+D153</f>
        <v>35981</v>
      </c>
    </row>
    <row r="155" spans="1:4" ht="15" customHeight="1" thickBot="1">
      <c r="A155" s="295" t="s">
        <v>18</v>
      </c>
      <c r="B155" s="241" t="s">
        <v>411</v>
      </c>
      <c r="C155" s="378">
        <f>+C128+C154</f>
        <v>74035</v>
      </c>
      <c r="D155" s="276">
        <f>+D128+D154</f>
        <v>80250</v>
      </c>
    </row>
    <row r="156" spans="1:4" ht="13.5" thickBot="1">
      <c r="A156" s="247"/>
      <c r="B156" s="248"/>
      <c r="C156" s="248"/>
      <c r="D156" s="249"/>
    </row>
    <row r="157" spans="1:4" ht="15" customHeight="1" thickBot="1">
      <c r="A157" s="170" t="s">
        <v>457</v>
      </c>
      <c r="B157" s="171"/>
      <c r="C157" s="346">
        <v>2</v>
      </c>
      <c r="D157" s="73">
        <v>2</v>
      </c>
    </row>
    <row r="158" spans="1:4" ht="14.25" customHeight="1" thickBot="1">
      <c r="A158" s="170" t="s">
        <v>153</v>
      </c>
      <c r="B158" s="171"/>
      <c r="C158" s="346">
        <v>5</v>
      </c>
      <c r="D158" s="73">
        <v>5</v>
      </c>
    </row>
  </sheetData>
  <sheetProtection formatCells="0"/>
  <mergeCells count="2">
    <mergeCell ref="B2:C2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B6" sqref="B6"/>
    </sheetView>
  </sheetViews>
  <sheetFormatPr defaultColWidth="9.00390625" defaultRowHeight="12.75"/>
  <cols>
    <col min="1" max="1" width="19.50390625" style="250" customWidth="1"/>
    <col min="2" max="2" width="60.125" style="251" customWidth="1"/>
    <col min="3" max="3" width="19.875" style="251" customWidth="1"/>
    <col min="4" max="4" width="19.625" style="252" customWidth="1"/>
    <col min="5" max="16384" width="9.375" style="2" customWidth="1"/>
  </cols>
  <sheetData>
    <row r="1" spans="1:4" s="1" customFormat="1" ht="16.5" customHeight="1" thickBot="1">
      <c r="A1" s="147"/>
      <c r="B1" s="149"/>
      <c r="C1" s="149"/>
      <c r="D1" s="172" t="s">
        <v>501</v>
      </c>
    </row>
    <row r="2" spans="1:4" s="66" customFormat="1" ht="17.25" customHeight="1">
      <c r="A2" s="257" t="s">
        <v>51</v>
      </c>
      <c r="B2" s="494" t="s">
        <v>154</v>
      </c>
      <c r="C2" s="495"/>
      <c r="D2" s="230" t="s">
        <v>42</v>
      </c>
    </row>
    <row r="3" spans="1:4" s="66" customFormat="1" ht="16.5" thickBot="1">
      <c r="A3" s="150" t="s">
        <v>150</v>
      </c>
      <c r="B3" s="496" t="s">
        <v>365</v>
      </c>
      <c r="C3" s="497"/>
      <c r="D3" s="361" t="s">
        <v>48</v>
      </c>
    </row>
    <row r="4" spans="1:4" s="67" customFormat="1" ht="14.25" customHeight="1" thickBot="1">
      <c r="A4" s="151"/>
      <c r="B4" s="151"/>
      <c r="C4" s="151"/>
      <c r="D4" s="152" t="s">
        <v>43</v>
      </c>
    </row>
    <row r="5" spans="1:4" ht="27.75" customHeight="1" thickBot="1">
      <c r="A5" s="258" t="s">
        <v>152</v>
      </c>
      <c r="B5" s="153" t="s">
        <v>44</v>
      </c>
      <c r="C5" s="344" t="s">
        <v>492</v>
      </c>
      <c r="D5" s="154" t="s">
        <v>493</v>
      </c>
    </row>
    <row r="6" spans="1:4" s="55" customFormat="1" ht="12.75" customHeight="1" thickBot="1">
      <c r="A6" s="128" t="s">
        <v>432</v>
      </c>
      <c r="B6" s="129" t="s">
        <v>433</v>
      </c>
      <c r="C6" s="345" t="s">
        <v>434</v>
      </c>
      <c r="D6" s="130" t="s">
        <v>436</v>
      </c>
    </row>
    <row r="7" spans="1:4" s="55" customFormat="1" ht="15.75" customHeight="1" thickBot="1">
      <c r="A7" s="155"/>
      <c r="B7" s="156" t="s">
        <v>45</v>
      </c>
      <c r="C7" s="156"/>
      <c r="D7" s="231"/>
    </row>
    <row r="8" spans="1:4" s="55" customFormat="1" ht="12" customHeight="1" thickBot="1">
      <c r="A8" s="27" t="s">
        <v>8</v>
      </c>
      <c r="B8" s="19" t="s">
        <v>184</v>
      </c>
      <c r="C8" s="362">
        <f>+C9+C10+C11+C12+C13+C14</f>
        <v>41497</v>
      </c>
      <c r="D8" s="179">
        <f>+D9+D10+D11+D12+D13+D14</f>
        <v>33431</v>
      </c>
    </row>
    <row r="9" spans="1:4" s="68" customFormat="1" ht="12" customHeight="1">
      <c r="A9" s="284" t="s">
        <v>70</v>
      </c>
      <c r="B9" s="266" t="s">
        <v>185</v>
      </c>
      <c r="C9" s="363">
        <v>10071</v>
      </c>
      <c r="D9" s="182">
        <v>10071</v>
      </c>
    </row>
    <row r="10" spans="1:4" s="69" customFormat="1" ht="12" customHeight="1">
      <c r="A10" s="285" t="s">
        <v>71</v>
      </c>
      <c r="B10" s="267" t="s">
        <v>186</v>
      </c>
      <c r="C10" s="364">
        <v>9339</v>
      </c>
      <c r="D10" s="181">
        <v>9339</v>
      </c>
    </row>
    <row r="11" spans="1:4" s="69" customFormat="1" ht="12" customHeight="1">
      <c r="A11" s="285" t="s">
        <v>72</v>
      </c>
      <c r="B11" s="267" t="s">
        <v>187</v>
      </c>
      <c r="C11" s="364">
        <v>5872</v>
      </c>
      <c r="D11" s="181">
        <v>6005</v>
      </c>
    </row>
    <row r="12" spans="1:4" s="69" customFormat="1" ht="12" customHeight="1">
      <c r="A12" s="285" t="s">
        <v>73</v>
      </c>
      <c r="B12" s="267" t="s">
        <v>188</v>
      </c>
      <c r="C12" s="364">
        <v>1200</v>
      </c>
      <c r="D12" s="181">
        <v>1200</v>
      </c>
    </row>
    <row r="13" spans="1:4" s="69" customFormat="1" ht="12" customHeight="1">
      <c r="A13" s="285" t="s">
        <v>107</v>
      </c>
      <c r="B13" s="267" t="s">
        <v>443</v>
      </c>
      <c r="C13" s="364">
        <v>15015</v>
      </c>
      <c r="D13" s="181">
        <v>6751</v>
      </c>
    </row>
    <row r="14" spans="1:4" s="68" customFormat="1" ht="12" customHeight="1" thickBot="1">
      <c r="A14" s="286" t="s">
        <v>74</v>
      </c>
      <c r="B14" s="268" t="s">
        <v>369</v>
      </c>
      <c r="C14" s="364"/>
      <c r="D14" s="181">
        <v>65</v>
      </c>
    </row>
    <row r="15" spans="1:4" s="68" customFormat="1" ht="12" customHeight="1" thickBot="1">
      <c r="A15" s="27" t="s">
        <v>9</v>
      </c>
      <c r="B15" s="174" t="s">
        <v>189</v>
      </c>
      <c r="C15" s="362">
        <f>+C16+C17+C18+C19+C20</f>
        <v>4683</v>
      </c>
      <c r="D15" s="179">
        <f>+D16+D17+D18+D19+D20</f>
        <v>6344</v>
      </c>
    </row>
    <row r="16" spans="1:4" s="68" customFormat="1" ht="12" customHeight="1">
      <c r="A16" s="284" t="s">
        <v>76</v>
      </c>
      <c r="B16" s="266" t="s">
        <v>190</v>
      </c>
      <c r="C16" s="363"/>
      <c r="D16" s="182"/>
    </row>
    <row r="17" spans="1:4" s="68" customFormat="1" ht="12" customHeight="1">
      <c r="A17" s="285" t="s">
        <v>77</v>
      </c>
      <c r="B17" s="267" t="s">
        <v>191</v>
      </c>
      <c r="C17" s="364"/>
      <c r="D17" s="181"/>
    </row>
    <row r="18" spans="1:4" s="68" customFormat="1" ht="12" customHeight="1">
      <c r="A18" s="285" t="s">
        <v>78</v>
      </c>
      <c r="B18" s="267" t="s">
        <v>358</v>
      </c>
      <c r="C18" s="364"/>
      <c r="D18" s="181"/>
    </row>
    <row r="19" spans="1:4" s="68" customFormat="1" ht="12" customHeight="1">
      <c r="A19" s="285" t="s">
        <v>79</v>
      </c>
      <c r="B19" s="267" t="s">
        <v>359</v>
      </c>
      <c r="C19" s="364"/>
      <c r="D19" s="181"/>
    </row>
    <row r="20" spans="1:4" s="68" customFormat="1" ht="12" customHeight="1">
      <c r="A20" s="285" t="s">
        <v>80</v>
      </c>
      <c r="B20" s="267" t="s">
        <v>192</v>
      </c>
      <c r="C20" s="364">
        <v>4683</v>
      </c>
      <c r="D20" s="181">
        <v>6344</v>
      </c>
    </row>
    <row r="21" spans="1:4" s="69" customFormat="1" ht="12" customHeight="1" thickBot="1">
      <c r="A21" s="286" t="s">
        <v>86</v>
      </c>
      <c r="B21" s="268" t="s">
        <v>193</v>
      </c>
      <c r="C21" s="365"/>
      <c r="D21" s="183"/>
    </row>
    <row r="22" spans="1:4" s="69" customFormat="1" ht="12" customHeight="1" thickBot="1">
      <c r="A22" s="27" t="s">
        <v>10</v>
      </c>
      <c r="B22" s="19" t="s">
        <v>194</v>
      </c>
      <c r="C22" s="362">
        <f>+C23+C24+C25+C26+C27</f>
        <v>12899</v>
      </c>
      <c r="D22" s="179">
        <f>+D23+D24+D25+D26+D27</f>
        <v>13237</v>
      </c>
    </row>
    <row r="23" spans="1:4" s="69" customFormat="1" ht="12" customHeight="1">
      <c r="A23" s="284" t="s">
        <v>59</v>
      </c>
      <c r="B23" s="266" t="s">
        <v>195</v>
      </c>
      <c r="C23" s="363"/>
      <c r="D23" s="182"/>
    </row>
    <row r="24" spans="1:4" s="68" customFormat="1" ht="12" customHeight="1">
      <c r="A24" s="285" t="s">
        <v>60</v>
      </c>
      <c r="B24" s="267" t="s">
        <v>196</v>
      </c>
      <c r="C24" s="364"/>
      <c r="D24" s="181"/>
    </row>
    <row r="25" spans="1:4" s="69" customFormat="1" ht="12" customHeight="1">
      <c r="A25" s="285" t="s">
        <v>61</v>
      </c>
      <c r="B25" s="267" t="s">
        <v>360</v>
      </c>
      <c r="C25" s="364"/>
      <c r="D25" s="181"/>
    </row>
    <row r="26" spans="1:4" s="69" customFormat="1" ht="12" customHeight="1">
      <c r="A26" s="285" t="s">
        <v>62</v>
      </c>
      <c r="B26" s="267" t="s">
        <v>361</v>
      </c>
      <c r="C26" s="364"/>
      <c r="D26" s="181"/>
    </row>
    <row r="27" spans="1:4" s="69" customFormat="1" ht="12" customHeight="1">
      <c r="A27" s="285" t="s">
        <v>121</v>
      </c>
      <c r="B27" s="267" t="s">
        <v>197</v>
      </c>
      <c r="C27" s="364">
        <v>12899</v>
      </c>
      <c r="D27" s="181">
        <v>13237</v>
      </c>
    </row>
    <row r="28" spans="1:4" s="69" customFormat="1" ht="12" customHeight="1" thickBot="1">
      <c r="A28" s="286" t="s">
        <v>122</v>
      </c>
      <c r="B28" s="268" t="s">
        <v>198</v>
      </c>
      <c r="C28" s="365">
        <v>12899</v>
      </c>
      <c r="D28" s="183">
        <v>12899</v>
      </c>
    </row>
    <row r="29" spans="1:4" s="69" customFormat="1" ht="12" customHeight="1" thickBot="1">
      <c r="A29" s="27" t="s">
        <v>123</v>
      </c>
      <c r="B29" s="19" t="s">
        <v>199</v>
      </c>
      <c r="C29" s="366">
        <f>+C30+C34+C35+C36</f>
        <v>6224</v>
      </c>
      <c r="D29" s="185">
        <f>+D30+D34+D35+D36</f>
        <v>9990</v>
      </c>
    </row>
    <row r="30" spans="1:4" s="69" customFormat="1" ht="12" customHeight="1">
      <c r="A30" s="284" t="s">
        <v>200</v>
      </c>
      <c r="B30" s="266" t="s">
        <v>444</v>
      </c>
      <c r="C30" s="367">
        <f>+C31+C32+C33</f>
        <v>4937</v>
      </c>
      <c r="D30" s="261">
        <f>+D31+D32+D33</f>
        <v>6921</v>
      </c>
    </row>
    <row r="31" spans="1:4" s="69" customFormat="1" ht="12" customHeight="1">
      <c r="A31" s="285" t="s">
        <v>201</v>
      </c>
      <c r="B31" s="267" t="s">
        <v>206</v>
      </c>
      <c r="C31" s="364">
        <v>1992</v>
      </c>
      <c r="D31" s="181">
        <v>1976</v>
      </c>
    </row>
    <row r="32" spans="1:4" s="69" customFormat="1" ht="12" customHeight="1">
      <c r="A32" s="285" t="s">
        <v>202</v>
      </c>
      <c r="B32" s="267" t="s">
        <v>207</v>
      </c>
      <c r="C32" s="364"/>
      <c r="D32" s="181"/>
    </row>
    <row r="33" spans="1:4" s="69" customFormat="1" ht="12" customHeight="1">
      <c r="A33" s="285" t="s">
        <v>373</v>
      </c>
      <c r="B33" s="323" t="s">
        <v>374</v>
      </c>
      <c r="C33" s="364">
        <v>2945</v>
      </c>
      <c r="D33" s="181">
        <v>4945</v>
      </c>
    </row>
    <row r="34" spans="1:4" s="69" customFormat="1" ht="12" customHeight="1">
      <c r="A34" s="285" t="s">
        <v>203</v>
      </c>
      <c r="B34" s="267" t="s">
        <v>208</v>
      </c>
      <c r="C34" s="364">
        <v>1197</v>
      </c>
      <c r="D34" s="181">
        <v>2093</v>
      </c>
    </row>
    <row r="35" spans="1:4" s="69" customFormat="1" ht="12" customHeight="1">
      <c r="A35" s="285" t="s">
        <v>204</v>
      </c>
      <c r="B35" s="267" t="s">
        <v>209</v>
      </c>
      <c r="C35" s="364"/>
      <c r="D35" s="181"/>
    </row>
    <row r="36" spans="1:4" s="69" customFormat="1" ht="12" customHeight="1" thickBot="1">
      <c r="A36" s="286" t="s">
        <v>205</v>
      </c>
      <c r="B36" s="268" t="s">
        <v>210</v>
      </c>
      <c r="C36" s="365">
        <v>90</v>
      </c>
      <c r="D36" s="183">
        <v>976</v>
      </c>
    </row>
    <row r="37" spans="1:4" s="69" customFormat="1" ht="12" customHeight="1" thickBot="1">
      <c r="A37" s="27" t="s">
        <v>12</v>
      </c>
      <c r="B37" s="19" t="s">
        <v>370</v>
      </c>
      <c r="C37" s="362">
        <f>SUM(C38:C48)</f>
        <v>5757</v>
      </c>
      <c r="D37" s="179">
        <f>SUM(D38:D48)</f>
        <v>6384</v>
      </c>
    </row>
    <row r="38" spans="1:4" s="69" customFormat="1" ht="12" customHeight="1">
      <c r="A38" s="284" t="s">
        <v>63</v>
      </c>
      <c r="B38" s="266" t="s">
        <v>213</v>
      </c>
      <c r="C38" s="363"/>
      <c r="D38" s="182"/>
    </row>
    <row r="39" spans="1:4" s="69" customFormat="1" ht="12" customHeight="1">
      <c r="A39" s="285" t="s">
        <v>64</v>
      </c>
      <c r="B39" s="267" t="s">
        <v>214</v>
      </c>
      <c r="C39" s="364">
        <v>275</v>
      </c>
      <c r="D39" s="181">
        <v>275</v>
      </c>
    </row>
    <row r="40" spans="1:4" s="69" customFormat="1" ht="12" customHeight="1">
      <c r="A40" s="285" t="s">
        <v>65</v>
      </c>
      <c r="B40" s="267" t="s">
        <v>215</v>
      </c>
      <c r="C40" s="364"/>
      <c r="D40" s="181">
        <v>43</v>
      </c>
    </row>
    <row r="41" spans="1:4" s="69" customFormat="1" ht="12" customHeight="1">
      <c r="A41" s="285" t="s">
        <v>125</v>
      </c>
      <c r="B41" s="267" t="s">
        <v>216</v>
      </c>
      <c r="C41" s="364">
        <v>1730</v>
      </c>
      <c r="D41" s="181">
        <v>2115</v>
      </c>
    </row>
    <row r="42" spans="1:4" s="69" customFormat="1" ht="12" customHeight="1">
      <c r="A42" s="285" t="s">
        <v>126</v>
      </c>
      <c r="B42" s="267" t="s">
        <v>217</v>
      </c>
      <c r="C42" s="364">
        <v>2421</v>
      </c>
      <c r="D42" s="181">
        <v>2432</v>
      </c>
    </row>
    <row r="43" spans="1:4" s="69" customFormat="1" ht="12" customHeight="1">
      <c r="A43" s="285" t="s">
        <v>127</v>
      </c>
      <c r="B43" s="267" t="s">
        <v>218</v>
      </c>
      <c r="C43" s="364">
        <v>1123</v>
      </c>
      <c r="D43" s="181">
        <v>1231</v>
      </c>
    </row>
    <row r="44" spans="1:4" s="69" customFormat="1" ht="12" customHeight="1">
      <c r="A44" s="285" t="s">
        <v>128</v>
      </c>
      <c r="B44" s="267" t="s">
        <v>219</v>
      </c>
      <c r="C44" s="364"/>
      <c r="D44" s="181"/>
    </row>
    <row r="45" spans="1:4" s="69" customFormat="1" ht="12" customHeight="1">
      <c r="A45" s="285" t="s">
        <v>129</v>
      </c>
      <c r="B45" s="267" t="s">
        <v>220</v>
      </c>
      <c r="C45" s="364">
        <v>200</v>
      </c>
      <c r="D45" s="181">
        <v>200</v>
      </c>
    </row>
    <row r="46" spans="1:4" s="69" customFormat="1" ht="12" customHeight="1">
      <c r="A46" s="285" t="s">
        <v>211</v>
      </c>
      <c r="B46" s="267" t="s">
        <v>221</v>
      </c>
      <c r="C46" s="368"/>
      <c r="D46" s="184"/>
    </row>
    <row r="47" spans="1:4" s="69" customFormat="1" ht="12" customHeight="1">
      <c r="A47" s="286" t="s">
        <v>212</v>
      </c>
      <c r="B47" s="268" t="s">
        <v>372</v>
      </c>
      <c r="C47" s="369"/>
      <c r="D47" s="256"/>
    </row>
    <row r="48" spans="1:4" s="69" customFormat="1" ht="12" customHeight="1" thickBot="1">
      <c r="A48" s="286" t="s">
        <v>371</v>
      </c>
      <c r="B48" s="268" t="s">
        <v>222</v>
      </c>
      <c r="C48" s="369">
        <v>8</v>
      </c>
      <c r="D48" s="256">
        <v>88</v>
      </c>
    </row>
    <row r="49" spans="1:4" s="69" customFormat="1" ht="12" customHeight="1" thickBot="1">
      <c r="A49" s="27" t="s">
        <v>13</v>
      </c>
      <c r="B49" s="19" t="s">
        <v>223</v>
      </c>
      <c r="C49" s="362">
        <f>SUM(C50:C54)</f>
        <v>0</v>
      </c>
      <c r="D49" s="179">
        <f>SUM(D50:D54)</f>
        <v>0</v>
      </c>
    </row>
    <row r="50" spans="1:4" s="69" customFormat="1" ht="12" customHeight="1">
      <c r="A50" s="284" t="s">
        <v>66</v>
      </c>
      <c r="B50" s="266" t="s">
        <v>227</v>
      </c>
      <c r="C50" s="370"/>
      <c r="D50" s="308"/>
    </row>
    <row r="51" spans="1:4" s="69" customFormat="1" ht="12" customHeight="1">
      <c r="A51" s="285" t="s">
        <v>67</v>
      </c>
      <c r="B51" s="267" t="s">
        <v>228</v>
      </c>
      <c r="C51" s="368"/>
      <c r="D51" s="184"/>
    </row>
    <row r="52" spans="1:4" s="69" customFormat="1" ht="12" customHeight="1">
      <c r="A52" s="285" t="s">
        <v>224</v>
      </c>
      <c r="B52" s="267" t="s">
        <v>229</v>
      </c>
      <c r="C52" s="368"/>
      <c r="D52" s="184"/>
    </row>
    <row r="53" spans="1:4" s="69" customFormat="1" ht="12" customHeight="1">
      <c r="A53" s="285" t="s">
        <v>225</v>
      </c>
      <c r="B53" s="267" t="s">
        <v>230</v>
      </c>
      <c r="C53" s="368"/>
      <c r="D53" s="184"/>
    </row>
    <row r="54" spans="1:4" s="69" customFormat="1" ht="12" customHeight="1" thickBot="1">
      <c r="A54" s="286" t="s">
        <v>226</v>
      </c>
      <c r="B54" s="268" t="s">
        <v>231</v>
      </c>
      <c r="C54" s="369"/>
      <c r="D54" s="256"/>
    </row>
    <row r="55" spans="1:4" s="69" customFormat="1" ht="12" customHeight="1" thickBot="1">
      <c r="A55" s="27" t="s">
        <v>130</v>
      </c>
      <c r="B55" s="19" t="s">
        <v>232</v>
      </c>
      <c r="C55" s="362">
        <f>SUM(C56:C58)</f>
        <v>0</v>
      </c>
      <c r="D55" s="179">
        <f>SUM(D56:D58)</f>
        <v>770</v>
      </c>
    </row>
    <row r="56" spans="1:4" s="69" customFormat="1" ht="12" customHeight="1">
      <c r="A56" s="284" t="s">
        <v>68</v>
      </c>
      <c r="B56" s="266" t="s">
        <v>233</v>
      </c>
      <c r="C56" s="363"/>
      <c r="D56" s="182"/>
    </row>
    <row r="57" spans="1:4" s="69" customFormat="1" ht="12" customHeight="1">
      <c r="A57" s="285" t="s">
        <v>69</v>
      </c>
      <c r="B57" s="267" t="s">
        <v>362</v>
      </c>
      <c r="C57" s="364"/>
      <c r="D57" s="181"/>
    </row>
    <row r="58" spans="1:4" s="69" customFormat="1" ht="12" customHeight="1">
      <c r="A58" s="285" t="s">
        <v>236</v>
      </c>
      <c r="B58" s="267" t="s">
        <v>234</v>
      </c>
      <c r="C58" s="364"/>
      <c r="D58" s="181">
        <v>770</v>
      </c>
    </row>
    <row r="59" spans="1:4" s="69" customFormat="1" ht="12" customHeight="1" thickBot="1">
      <c r="A59" s="286" t="s">
        <v>237</v>
      </c>
      <c r="B59" s="268" t="s">
        <v>235</v>
      </c>
      <c r="C59" s="365"/>
      <c r="D59" s="183"/>
    </row>
    <row r="60" spans="1:4" s="69" customFormat="1" ht="12" customHeight="1" thickBot="1">
      <c r="A60" s="27" t="s">
        <v>15</v>
      </c>
      <c r="B60" s="174" t="s">
        <v>238</v>
      </c>
      <c r="C60" s="362">
        <f>SUM(C61:C63)</f>
        <v>0</v>
      </c>
      <c r="D60" s="179">
        <f>SUM(D61:D63)</f>
        <v>0</v>
      </c>
    </row>
    <row r="61" spans="1:4" s="69" customFormat="1" ht="12" customHeight="1">
      <c r="A61" s="284" t="s">
        <v>131</v>
      </c>
      <c r="B61" s="266" t="s">
        <v>240</v>
      </c>
      <c r="C61" s="368"/>
      <c r="D61" s="184"/>
    </row>
    <row r="62" spans="1:4" s="69" customFormat="1" ht="12" customHeight="1">
      <c r="A62" s="285" t="s">
        <v>132</v>
      </c>
      <c r="B62" s="267" t="s">
        <v>363</v>
      </c>
      <c r="C62" s="368"/>
      <c r="D62" s="184"/>
    </row>
    <row r="63" spans="1:4" s="69" customFormat="1" ht="12" customHeight="1">
      <c r="A63" s="285" t="s">
        <v>160</v>
      </c>
      <c r="B63" s="267" t="s">
        <v>241</v>
      </c>
      <c r="C63" s="368"/>
      <c r="D63" s="184"/>
    </row>
    <row r="64" spans="1:4" s="69" customFormat="1" ht="12" customHeight="1" thickBot="1">
      <c r="A64" s="286" t="s">
        <v>239</v>
      </c>
      <c r="B64" s="268" t="s">
        <v>242</v>
      </c>
      <c r="C64" s="368"/>
      <c r="D64" s="184"/>
    </row>
    <row r="65" spans="1:4" s="69" customFormat="1" ht="12" customHeight="1" thickBot="1">
      <c r="A65" s="27" t="s">
        <v>16</v>
      </c>
      <c r="B65" s="19" t="s">
        <v>243</v>
      </c>
      <c r="C65" s="366">
        <f>+C8+C15+C22+C29+C37+C49+C55+C60</f>
        <v>71060</v>
      </c>
      <c r="D65" s="185">
        <f>+D8+D15+D22+D29+D37+D49+D55+D60</f>
        <v>70156</v>
      </c>
    </row>
    <row r="66" spans="1:4" s="69" customFormat="1" ht="12" customHeight="1" thickBot="1">
      <c r="A66" s="287" t="s">
        <v>334</v>
      </c>
      <c r="B66" s="174" t="s">
        <v>245</v>
      </c>
      <c r="C66" s="362">
        <f>SUM(C67:C69)</f>
        <v>0</v>
      </c>
      <c r="D66" s="179">
        <f>SUM(D67:D69)</f>
        <v>7100</v>
      </c>
    </row>
    <row r="67" spans="1:4" s="69" customFormat="1" ht="12" customHeight="1">
      <c r="A67" s="284" t="s">
        <v>276</v>
      </c>
      <c r="B67" s="266" t="s">
        <v>246</v>
      </c>
      <c r="C67" s="368"/>
      <c r="D67" s="184"/>
    </row>
    <row r="68" spans="1:4" s="69" customFormat="1" ht="12" customHeight="1">
      <c r="A68" s="285" t="s">
        <v>285</v>
      </c>
      <c r="B68" s="267" t="s">
        <v>247</v>
      </c>
      <c r="C68" s="368"/>
      <c r="D68" s="184">
        <v>7100</v>
      </c>
    </row>
    <row r="69" spans="1:4" s="69" customFormat="1" ht="12" customHeight="1" thickBot="1">
      <c r="A69" s="286" t="s">
        <v>286</v>
      </c>
      <c r="B69" s="269" t="s">
        <v>248</v>
      </c>
      <c r="C69" s="368"/>
      <c r="D69" s="184"/>
    </row>
    <row r="70" spans="1:4" s="69" customFormat="1" ht="12" customHeight="1" thickBot="1">
      <c r="A70" s="287" t="s">
        <v>249</v>
      </c>
      <c r="B70" s="174" t="s">
        <v>250</v>
      </c>
      <c r="C70" s="362">
        <f>SUM(C71:C74)</f>
        <v>0</v>
      </c>
      <c r="D70" s="179">
        <f>SUM(D71:D74)</f>
        <v>0</v>
      </c>
    </row>
    <row r="71" spans="1:4" s="69" customFormat="1" ht="12" customHeight="1">
      <c r="A71" s="284" t="s">
        <v>108</v>
      </c>
      <c r="B71" s="266" t="s">
        <v>251</v>
      </c>
      <c r="C71" s="368"/>
      <c r="D71" s="184"/>
    </row>
    <row r="72" spans="1:4" s="69" customFormat="1" ht="12" customHeight="1">
      <c r="A72" s="285" t="s">
        <v>109</v>
      </c>
      <c r="B72" s="267" t="s">
        <v>252</v>
      </c>
      <c r="C72" s="368"/>
      <c r="D72" s="184"/>
    </row>
    <row r="73" spans="1:4" s="69" customFormat="1" ht="12" customHeight="1">
      <c r="A73" s="285" t="s">
        <v>277</v>
      </c>
      <c r="B73" s="267" t="s">
        <v>253</v>
      </c>
      <c r="C73" s="368"/>
      <c r="D73" s="184"/>
    </row>
    <row r="74" spans="1:4" s="69" customFormat="1" ht="12" customHeight="1" thickBot="1">
      <c r="A74" s="286" t="s">
        <v>278</v>
      </c>
      <c r="B74" s="268" t="s">
        <v>254</v>
      </c>
      <c r="C74" s="368"/>
      <c r="D74" s="184"/>
    </row>
    <row r="75" spans="1:4" s="69" customFormat="1" ht="12" customHeight="1" thickBot="1">
      <c r="A75" s="287" t="s">
        <v>255</v>
      </c>
      <c r="B75" s="174" t="s">
        <v>256</v>
      </c>
      <c r="C75" s="362">
        <f>SUM(C76:C77)</f>
        <v>2405</v>
      </c>
      <c r="D75" s="179">
        <f>SUM(D76:D77)</f>
        <v>2404</v>
      </c>
    </row>
    <row r="76" spans="1:4" s="69" customFormat="1" ht="12" customHeight="1">
      <c r="A76" s="284" t="s">
        <v>279</v>
      </c>
      <c r="B76" s="266" t="s">
        <v>257</v>
      </c>
      <c r="C76" s="368">
        <v>2405</v>
      </c>
      <c r="D76" s="184">
        <v>2404</v>
      </c>
    </row>
    <row r="77" spans="1:4" s="69" customFormat="1" ht="12" customHeight="1" thickBot="1">
      <c r="A77" s="286" t="s">
        <v>280</v>
      </c>
      <c r="B77" s="268" t="s">
        <v>258</v>
      </c>
      <c r="C77" s="368"/>
      <c r="D77" s="184"/>
    </row>
    <row r="78" spans="1:4" s="68" customFormat="1" ht="12" customHeight="1" thickBot="1">
      <c r="A78" s="287" t="s">
        <v>259</v>
      </c>
      <c r="B78" s="174" t="s">
        <v>260</v>
      </c>
      <c r="C78" s="362">
        <f>SUM(C79:C81)</f>
        <v>0</v>
      </c>
      <c r="D78" s="179">
        <f>SUM(D79:D81)</f>
        <v>0</v>
      </c>
    </row>
    <row r="79" spans="1:4" s="69" customFormat="1" ht="12" customHeight="1">
      <c r="A79" s="284" t="s">
        <v>281</v>
      </c>
      <c r="B79" s="266" t="s">
        <v>261</v>
      </c>
      <c r="C79" s="368"/>
      <c r="D79" s="184"/>
    </row>
    <row r="80" spans="1:4" s="69" customFormat="1" ht="12" customHeight="1">
      <c r="A80" s="285" t="s">
        <v>282</v>
      </c>
      <c r="B80" s="267" t="s">
        <v>262</v>
      </c>
      <c r="C80" s="368"/>
      <c r="D80" s="184"/>
    </row>
    <row r="81" spans="1:4" s="69" customFormat="1" ht="12" customHeight="1" thickBot="1">
      <c r="A81" s="286" t="s">
        <v>283</v>
      </c>
      <c r="B81" s="268" t="s">
        <v>263</v>
      </c>
      <c r="C81" s="368"/>
      <c r="D81" s="184"/>
    </row>
    <row r="82" spans="1:4" s="69" customFormat="1" ht="12" customHeight="1" thickBot="1">
      <c r="A82" s="287" t="s">
        <v>264</v>
      </c>
      <c r="B82" s="174" t="s">
        <v>284</v>
      </c>
      <c r="C82" s="362">
        <f>SUM(C83:C86)</f>
        <v>0</v>
      </c>
      <c r="D82" s="179">
        <f>SUM(D83:D86)</f>
        <v>0</v>
      </c>
    </row>
    <row r="83" spans="1:4" s="69" customFormat="1" ht="12" customHeight="1">
      <c r="A83" s="288" t="s">
        <v>265</v>
      </c>
      <c r="B83" s="266" t="s">
        <v>266</v>
      </c>
      <c r="C83" s="368"/>
      <c r="D83" s="184"/>
    </row>
    <row r="84" spans="1:4" s="69" customFormat="1" ht="12" customHeight="1">
      <c r="A84" s="289" t="s">
        <v>267</v>
      </c>
      <c r="B84" s="267" t="s">
        <v>268</v>
      </c>
      <c r="C84" s="368"/>
      <c r="D84" s="184"/>
    </row>
    <row r="85" spans="1:4" s="69" customFormat="1" ht="12" customHeight="1">
      <c r="A85" s="289" t="s">
        <v>269</v>
      </c>
      <c r="B85" s="267" t="s">
        <v>270</v>
      </c>
      <c r="C85" s="368"/>
      <c r="D85" s="184"/>
    </row>
    <row r="86" spans="1:4" s="68" customFormat="1" ht="12" customHeight="1" thickBot="1">
      <c r="A86" s="290" t="s">
        <v>271</v>
      </c>
      <c r="B86" s="268" t="s">
        <v>272</v>
      </c>
      <c r="C86" s="368"/>
      <c r="D86" s="184"/>
    </row>
    <row r="87" spans="1:4" s="68" customFormat="1" ht="12" customHeight="1" thickBot="1">
      <c r="A87" s="287" t="s">
        <v>273</v>
      </c>
      <c r="B87" s="174" t="s">
        <v>414</v>
      </c>
      <c r="C87" s="371"/>
      <c r="D87" s="309"/>
    </row>
    <row r="88" spans="1:4" s="68" customFormat="1" ht="12" customHeight="1" thickBot="1">
      <c r="A88" s="287" t="s">
        <v>445</v>
      </c>
      <c r="B88" s="174" t="s">
        <v>274</v>
      </c>
      <c r="C88" s="371"/>
      <c r="D88" s="309"/>
    </row>
    <row r="89" spans="1:4" s="68" customFormat="1" ht="12" customHeight="1" thickBot="1">
      <c r="A89" s="287" t="s">
        <v>446</v>
      </c>
      <c r="B89" s="273" t="s">
        <v>417</v>
      </c>
      <c r="C89" s="366">
        <f>+C66+C70+C75+C78+C82+C88+C87</f>
        <v>2405</v>
      </c>
      <c r="D89" s="185">
        <f>+D66+D70+D75+D78+D82+D88+D87</f>
        <v>9504</v>
      </c>
    </row>
    <row r="90" spans="1:4" s="68" customFormat="1" ht="12" customHeight="1" thickBot="1">
      <c r="A90" s="291" t="s">
        <v>447</v>
      </c>
      <c r="B90" s="274" t="s">
        <v>448</v>
      </c>
      <c r="C90" s="366">
        <f>+C65+C89</f>
        <v>73465</v>
      </c>
      <c r="D90" s="185">
        <f>+D65+D89</f>
        <v>79660</v>
      </c>
    </row>
    <row r="91" spans="1:4" s="69" customFormat="1" ht="8.25" customHeight="1" thickBot="1">
      <c r="A91" s="161"/>
      <c r="B91" s="162"/>
      <c r="C91" s="162"/>
      <c r="D91" s="234"/>
    </row>
    <row r="92" spans="1:4" s="55" customFormat="1" ht="16.5" customHeight="1" thickBot="1">
      <c r="A92" s="165"/>
      <c r="B92" s="166" t="s">
        <v>46</v>
      </c>
      <c r="C92" s="166"/>
      <c r="D92" s="236"/>
    </row>
    <row r="93" spans="1:4" s="70" customFormat="1" ht="12" customHeight="1" thickBot="1">
      <c r="A93" s="259" t="s">
        <v>8</v>
      </c>
      <c r="B93" s="26" t="s">
        <v>452</v>
      </c>
      <c r="C93" s="372">
        <f>+C94+C95+C96+C97+C98+C111</f>
        <v>38937</v>
      </c>
      <c r="D93" s="178">
        <f>+D94+D95+D96+D97+D98+D111</f>
        <v>38316</v>
      </c>
    </row>
    <row r="94" spans="1:4" ht="12" customHeight="1">
      <c r="A94" s="292" t="s">
        <v>70</v>
      </c>
      <c r="B94" s="8" t="s">
        <v>38</v>
      </c>
      <c r="C94" s="373">
        <v>13197</v>
      </c>
      <c r="D94" s="180">
        <v>13197</v>
      </c>
    </row>
    <row r="95" spans="1:4" ht="12" customHeight="1">
      <c r="A95" s="285" t="s">
        <v>71</v>
      </c>
      <c r="B95" s="6" t="s">
        <v>133</v>
      </c>
      <c r="C95" s="364">
        <v>2790</v>
      </c>
      <c r="D95" s="181">
        <v>2817</v>
      </c>
    </row>
    <row r="96" spans="1:4" ht="12" customHeight="1">
      <c r="A96" s="285" t="s">
        <v>72</v>
      </c>
      <c r="B96" s="6" t="s">
        <v>99</v>
      </c>
      <c r="C96" s="365">
        <v>17810</v>
      </c>
      <c r="D96" s="183">
        <v>16905</v>
      </c>
    </row>
    <row r="97" spans="1:4" ht="12" customHeight="1">
      <c r="A97" s="285" t="s">
        <v>73</v>
      </c>
      <c r="B97" s="9" t="s">
        <v>134</v>
      </c>
      <c r="C97" s="365">
        <v>2247</v>
      </c>
      <c r="D97" s="183">
        <v>2161</v>
      </c>
    </row>
    <row r="98" spans="1:4" ht="12" customHeight="1">
      <c r="A98" s="285" t="s">
        <v>81</v>
      </c>
      <c r="B98" s="17" t="s">
        <v>135</v>
      </c>
      <c r="C98" s="365">
        <f>C99+C100+C101+C102+C103+C104+C105+C106+C107+C108+C109+C110</f>
        <v>2893</v>
      </c>
      <c r="D98" s="183">
        <f>D99+D100+D101+D102+D103+D104+D105+D106+D107+D108+D109+D110</f>
        <v>3236</v>
      </c>
    </row>
    <row r="99" spans="1:4" ht="12" customHeight="1">
      <c r="A99" s="285" t="s">
        <v>74</v>
      </c>
      <c r="B99" s="6" t="s">
        <v>449</v>
      </c>
      <c r="C99" s="365"/>
      <c r="D99" s="183"/>
    </row>
    <row r="100" spans="1:4" ht="12" customHeight="1">
      <c r="A100" s="285" t="s">
        <v>75</v>
      </c>
      <c r="B100" s="88" t="s">
        <v>380</v>
      </c>
      <c r="C100" s="365"/>
      <c r="D100" s="183"/>
    </row>
    <row r="101" spans="1:4" ht="12" customHeight="1">
      <c r="A101" s="285" t="s">
        <v>82</v>
      </c>
      <c r="B101" s="88" t="s">
        <v>379</v>
      </c>
      <c r="C101" s="365"/>
      <c r="D101" s="183"/>
    </row>
    <row r="102" spans="1:4" ht="12" customHeight="1">
      <c r="A102" s="285" t="s">
        <v>83</v>
      </c>
      <c r="B102" s="88" t="s">
        <v>290</v>
      </c>
      <c r="C102" s="365"/>
      <c r="D102" s="183"/>
    </row>
    <row r="103" spans="1:4" ht="12" customHeight="1">
      <c r="A103" s="285" t="s">
        <v>84</v>
      </c>
      <c r="B103" s="89" t="s">
        <v>291</v>
      </c>
      <c r="C103" s="365"/>
      <c r="D103" s="183"/>
    </row>
    <row r="104" spans="1:4" ht="12" customHeight="1">
      <c r="A104" s="285" t="s">
        <v>85</v>
      </c>
      <c r="B104" s="89" t="s">
        <v>292</v>
      </c>
      <c r="C104" s="365"/>
      <c r="D104" s="183"/>
    </row>
    <row r="105" spans="1:4" ht="12" customHeight="1">
      <c r="A105" s="285" t="s">
        <v>87</v>
      </c>
      <c r="B105" s="88" t="s">
        <v>293</v>
      </c>
      <c r="C105" s="365">
        <v>1568</v>
      </c>
      <c r="D105" s="183">
        <v>1661</v>
      </c>
    </row>
    <row r="106" spans="1:4" ht="12" customHeight="1">
      <c r="A106" s="285" t="s">
        <v>136</v>
      </c>
      <c r="B106" s="88" t="s">
        <v>294</v>
      </c>
      <c r="C106" s="365"/>
      <c r="D106" s="183"/>
    </row>
    <row r="107" spans="1:4" ht="12" customHeight="1">
      <c r="A107" s="285" t="s">
        <v>288</v>
      </c>
      <c r="B107" s="89" t="s">
        <v>295</v>
      </c>
      <c r="C107" s="365"/>
      <c r="D107" s="183"/>
    </row>
    <row r="108" spans="1:4" ht="12" customHeight="1">
      <c r="A108" s="293" t="s">
        <v>289</v>
      </c>
      <c r="B108" s="90" t="s">
        <v>296</v>
      </c>
      <c r="C108" s="365"/>
      <c r="D108" s="183"/>
    </row>
    <row r="109" spans="1:4" ht="12" customHeight="1">
      <c r="A109" s="285" t="s">
        <v>377</v>
      </c>
      <c r="B109" s="90" t="s">
        <v>297</v>
      </c>
      <c r="C109" s="365"/>
      <c r="D109" s="183"/>
    </row>
    <row r="110" spans="1:4" ht="12" customHeight="1">
      <c r="A110" s="285" t="s">
        <v>378</v>
      </c>
      <c r="B110" s="89" t="s">
        <v>298</v>
      </c>
      <c r="C110" s="364">
        <v>1325</v>
      </c>
      <c r="D110" s="181">
        <v>1575</v>
      </c>
    </row>
    <row r="111" spans="1:4" ht="12" customHeight="1">
      <c r="A111" s="285" t="s">
        <v>382</v>
      </c>
      <c r="B111" s="9" t="s">
        <v>39</v>
      </c>
      <c r="C111" s="364"/>
      <c r="D111" s="181"/>
    </row>
    <row r="112" spans="1:4" ht="12" customHeight="1">
      <c r="A112" s="286" t="s">
        <v>383</v>
      </c>
      <c r="B112" s="6" t="s">
        <v>450</v>
      </c>
      <c r="C112" s="365"/>
      <c r="D112" s="183"/>
    </row>
    <row r="113" spans="1:4" ht="12" customHeight="1" thickBot="1">
      <c r="A113" s="294" t="s">
        <v>384</v>
      </c>
      <c r="B113" s="91" t="s">
        <v>451</v>
      </c>
      <c r="C113" s="374"/>
      <c r="D113" s="187"/>
    </row>
    <row r="114" spans="1:4" ht="12" customHeight="1" thickBot="1">
      <c r="A114" s="27" t="s">
        <v>9</v>
      </c>
      <c r="B114" s="25" t="s">
        <v>299</v>
      </c>
      <c r="C114" s="362">
        <f>+C115+C117+C119</f>
        <v>4932</v>
      </c>
      <c r="D114" s="179">
        <f>+D115+D117+D119</f>
        <v>5363</v>
      </c>
    </row>
    <row r="115" spans="1:4" ht="12" customHeight="1">
      <c r="A115" s="284" t="s">
        <v>76</v>
      </c>
      <c r="B115" s="6" t="s">
        <v>158</v>
      </c>
      <c r="C115" s="363">
        <v>4069</v>
      </c>
      <c r="D115" s="182">
        <v>4350</v>
      </c>
    </row>
    <row r="116" spans="1:4" ht="12" customHeight="1">
      <c r="A116" s="284" t="s">
        <v>77</v>
      </c>
      <c r="B116" s="10" t="s">
        <v>303</v>
      </c>
      <c r="C116" s="363">
        <v>21</v>
      </c>
      <c r="D116" s="182">
        <v>21</v>
      </c>
    </row>
    <row r="117" spans="1:4" ht="12" customHeight="1">
      <c r="A117" s="284" t="s">
        <v>78</v>
      </c>
      <c r="B117" s="10" t="s">
        <v>137</v>
      </c>
      <c r="C117" s="364">
        <v>254</v>
      </c>
      <c r="D117" s="181">
        <v>404</v>
      </c>
    </row>
    <row r="118" spans="1:4" ht="12" customHeight="1">
      <c r="A118" s="284" t="s">
        <v>79</v>
      </c>
      <c r="B118" s="10" t="s">
        <v>304</v>
      </c>
      <c r="C118" s="375"/>
      <c r="D118" s="181"/>
    </row>
    <row r="119" spans="1:4" ht="12" customHeight="1">
      <c r="A119" s="284" t="s">
        <v>80</v>
      </c>
      <c r="B119" s="176" t="s">
        <v>161</v>
      </c>
      <c r="C119" s="375">
        <f>C120+C121+C122+C123+C124+C125+C126+C127</f>
        <v>609</v>
      </c>
      <c r="D119" s="181">
        <f>D120+D121+D122+D123+D124+D125+D126+D127</f>
        <v>609</v>
      </c>
    </row>
    <row r="120" spans="1:4" ht="12" customHeight="1">
      <c r="A120" s="284" t="s">
        <v>86</v>
      </c>
      <c r="B120" s="175" t="s">
        <v>364</v>
      </c>
      <c r="C120" s="375"/>
      <c r="D120" s="181"/>
    </row>
    <row r="121" spans="1:4" ht="12" customHeight="1">
      <c r="A121" s="284" t="s">
        <v>88</v>
      </c>
      <c r="B121" s="262" t="s">
        <v>309</v>
      </c>
      <c r="C121" s="375"/>
      <c r="D121" s="181"/>
    </row>
    <row r="122" spans="1:4" ht="12" customHeight="1">
      <c r="A122" s="284" t="s">
        <v>138</v>
      </c>
      <c r="B122" s="89" t="s">
        <v>292</v>
      </c>
      <c r="C122" s="375">
        <v>559</v>
      </c>
      <c r="D122" s="181">
        <v>559</v>
      </c>
    </row>
    <row r="123" spans="1:4" ht="12" customHeight="1">
      <c r="A123" s="284" t="s">
        <v>139</v>
      </c>
      <c r="B123" s="89" t="s">
        <v>308</v>
      </c>
      <c r="C123" s="375">
        <v>50</v>
      </c>
      <c r="D123" s="181">
        <v>50</v>
      </c>
    </row>
    <row r="124" spans="1:4" ht="12" customHeight="1">
      <c r="A124" s="284" t="s">
        <v>140</v>
      </c>
      <c r="B124" s="89" t="s">
        <v>307</v>
      </c>
      <c r="C124" s="375"/>
      <c r="D124" s="181"/>
    </row>
    <row r="125" spans="1:4" ht="12" customHeight="1">
      <c r="A125" s="284" t="s">
        <v>300</v>
      </c>
      <c r="B125" s="89" t="s">
        <v>295</v>
      </c>
      <c r="C125" s="375"/>
      <c r="D125" s="181"/>
    </row>
    <row r="126" spans="1:4" ht="12" customHeight="1">
      <c r="A126" s="284" t="s">
        <v>301</v>
      </c>
      <c r="B126" s="89" t="s">
        <v>306</v>
      </c>
      <c r="C126" s="375"/>
      <c r="D126" s="181"/>
    </row>
    <row r="127" spans="1:4" ht="12" customHeight="1" thickBot="1">
      <c r="A127" s="293" t="s">
        <v>302</v>
      </c>
      <c r="B127" s="89" t="s">
        <v>305</v>
      </c>
      <c r="C127" s="376"/>
      <c r="D127" s="183"/>
    </row>
    <row r="128" spans="1:4" ht="12" customHeight="1" thickBot="1">
      <c r="A128" s="27" t="s">
        <v>10</v>
      </c>
      <c r="B128" s="75" t="s">
        <v>387</v>
      </c>
      <c r="C128" s="362">
        <f>+C93+C114</f>
        <v>43869</v>
      </c>
      <c r="D128" s="179">
        <f>+D93+D114</f>
        <v>43679</v>
      </c>
    </row>
    <row r="129" spans="1:4" ht="12" customHeight="1" thickBot="1">
      <c r="A129" s="27" t="s">
        <v>11</v>
      </c>
      <c r="B129" s="75" t="s">
        <v>388</v>
      </c>
      <c r="C129" s="362">
        <f>+C130+C131+C132</f>
        <v>14450</v>
      </c>
      <c r="D129" s="179">
        <f>+D130+D131+D132</f>
        <v>21550</v>
      </c>
    </row>
    <row r="130" spans="1:4" s="70" customFormat="1" ht="12" customHeight="1">
      <c r="A130" s="284" t="s">
        <v>200</v>
      </c>
      <c r="B130" s="7" t="s">
        <v>455</v>
      </c>
      <c r="C130" s="375">
        <v>9950</v>
      </c>
      <c r="D130" s="181">
        <v>9950</v>
      </c>
    </row>
    <row r="131" spans="1:4" ht="12" customHeight="1">
      <c r="A131" s="284" t="s">
        <v>203</v>
      </c>
      <c r="B131" s="7" t="s">
        <v>396</v>
      </c>
      <c r="C131" s="375"/>
      <c r="D131" s="181">
        <v>7100</v>
      </c>
    </row>
    <row r="132" spans="1:4" ht="12" customHeight="1" thickBot="1">
      <c r="A132" s="293" t="s">
        <v>204</v>
      </c>
      <c r="B132" s="5" t="s">
        <v>454</v>
      </c>
      <c r="C132" s="375">
        <v>4500</v>
      </c>
      <c r="D132" s="181">
        <v>4500</v>
      </c>
    </row>
    <row r="133" spans="1:4" ht="12" customHeight="1" thickBot="1">
      <c r="A133" s="27" t="s">
        <v>12</v>
      </c>
      <c r="B133" s="75" t="s">
        <v>389</v>
      </c>
      <c r="C133" s="362">
        <f>+C134+C135+C136+C137+C138+C139</f>
        <v>0</v>
      </c>
      <c r="D133" s="179">
        <f>+D134+D135+D136+D137+D138+D139</f>
        <v>0</v>
      </c>
    </row>
    <row r="134" spans="1:4" ht="12" customHeight="1">
      <c r="A134" s="284" t="s">
        <v>63</v>
      </c>
      <c r="B134" s="7" t="s">
        <v>398</v>
      </c>
      <c r="C134" s="375"/>
      <c r="D134" s="181"/>
    </row>
    <row r="135" spans="1:4" ht="12" customHeight="1">
      <c r="A135" s="284" t="s">
        <v>64</v>
      </c>
      <c r="B135" s="7" t="s">
        <v>390</v>
      </c>
      <c r="C135" s="375"/>
      <c r="D135" s="181"/>
    </row>
    <row r="136" spans="1:4" ht="12" customHeight="1">
      <c r="A136" s="284" t="s">
        <v>65</v>
      </c>
      <c r="B136" s="7" t="s">
        <v>391</v>
      </c>
      <c r="C136" s="375"/>
      <c r="D136" s="181"/>
    </row>
    <row r="137" spans="1:4" ht="12" customHeight="1">
      <c r="A137" s="284" t="s">
        <v>125</v>
      </c>
      <c r="B137" s="7" t="s">
        <v>453</v>
      </c>
      <c r="C137" s="375"/>
      <c r="D137" s="181"/>
    </row>
    <row r="138" spans="1:4" ht="12" customHeight="1">
      <c r="A138" s="284" t="s">
        <v>126</v>
      </c>
      <c r="B138" s="7" t="s">
        <v>393</v>
      </c>
      <c r="C138" s="375"/>
      <c r="D138" s="181"/>
    </row>
    <row r="139" spans="1:4" s="70" customFormat="1" ht="12" customHeight="1" thickBot="1">
      <c r="A139" s="293" t="s">
        <v>127</v>
      </c>
      <c r="B139" s="5" t="s">
        <v>394</v>
      </c>
      <c r="C139" s="375"/>
      <c r="D139" s="181"/>
    </row>
    <row r="140" spans="1:12" ht="12" customHeight="1" thickBot="1">
      <c r="A140" s="27" t="s">
        <v>13</v>
      </c>
      <c r="B140" s="75" t="s">
        <v>465</v>
      </c>
      <c r="C140" s="366">
        <f>+C141+C142+C144+C145+C143</f>
        <v>15146</v>
      </c>
      <c r="D140" s="185">
        <f>+D141+D142+D144+D145+D143</f>
        <v>14431</v>
      </c>
      <c r="L140" s="173"/>
    </row>
    <row r="141" spans="1:4" ht="12.75">
      <c r="A141" s="284" t="s">
        <v>66</v>
      </c>
      <c r="B141" s="7" t="s">
        <v>310</v>
      </c>
      <c r="C141" s="375"/>
      <c r="D141" s="181"/>
    </row>
    <row r="142" spans="1:4" ht="12" customHeight="1">
      <c r="A142" s="284" t="s">
        <v>67</v>
      </c>
      <c r="B142" s="7" t="s">
        <v>311</v>
      </c>
      <c r="C142" s="375"/>
      <c r="D142" s="181">
        <v>890</v>
      </c>
    </row>
    <row r="143" spans="1:4" s="70" customFormat="1" ht="12" customHeight="1">
      <c r="A143" s="284" t="s">
        <v>224</v>
      </c>
      <c r="B143" s="7" t="s">
        <v>464</v>
      </c>
      <c r="C143" s="375">
        <v>15146</v>
      </c>
      <c r="D143" s="181">
        <v>13541</v>
      </c>
    </row>
    <row r="144" spans="1:4" s="70" customFormat="1" ht="12" customHeight="1">
      <c r="A144" s="284" t="s">
        <v>225</v>
      </c>
      <c r="B144" s="7" t="s">
        <v>403</v>
      </c>
      <c r="C144" s="375"/>
      <c r="D144" s="181"/>
    </row>
    <row r="145" spans="1:4" s="70" customFormat="1" ht="12" customHeight="1" thickBot="1">
      <c r="A145" s="293" t="s">
        <v>226</v>
      </c>
      <c r="B145" s="5" t="s">
        <v>330</v>
      </c>
      <c r="C145" s="375"/>
      <c r="D145" s="181"/>
    </row>
    <row r="146" spans="1:4" s="70" customFormat="1" ht="12" customHeight="1" thickBot="1">
      <c r="A146" s="27" t="s">
        <v>14</v>
      </c>
      <c r="B146" s="75" t="s">
        <v>404</v>
      </c>
      <c r="C146" s="377">
        <f>+C147+C148+C149+C150+C151</f>
        <v>0</v>
      </c>
      <c r="D146" s="188">
        <f>+D147+D148+D149+D150+D151</f>
        <v>0</v>
      </c>
    </row>
    <row r="147" spans="1:4" s="70" customFormat="1" ht="12" customHeight="1">
      <c r="A147" s="284" t="s">
        <v>68</v>
      </c>
      <c r="B147" s="7" t="s">
        <v>399</v>
      </c>
      <c r="C147" s="375"/>
      <c r="D147" s="181"/>
    </row>
    <row r="148" spans="1:4" s="70" customFormat="1" ht="12" customHeight="1">
      <c r="A148" s="284" t="s">
        <v>69</v>
      </c>
      <c r="B148" s="7" t="s">
        <v>406</v>
      </c>
      <c r="C148" s="375"/>
      <c r="D148" s="181"/>
    </row>
    <row r="149" spans="1:4" s="70" customFormat="1" ht="12" customHeight="1">
      <c r="A149" s="284" t="s">
        <v>236</v>
      </c>
      <c r="B149" s="7" t="s">
        <v>401</v>
      </c>
      <c r="C149" s="375"/>
      <c r="D149" s="181"/>
    </row>
    <row r="150" spans="1:4" ht="12.75" customHeight="1">
      <c r="A150" s="284" t="s">
        <v>237</v>
      </c>
      <c r="B150" s="7" t="s">
        <v>456</v>
      </c>
      <c r="C150" s="375"/>
      <c r="D150" s="181"/>
    </row>
    <row r="151" spans="1:4" ht="12.75" customHeight="1" thickBot="1">
      <c r="A151" s="293" t="s">
        <v>405</v>
      </c>
      <c r="B151" s="5" t="s">
        <v>408</v>
      </c>
      <c r="C151" s="376"/>
      <c r="D151" s="183"/>
    </row>
    <row r="152" spans="1:4" ht="12.75" customHeight="1" thickBot="1">
      <c r="A152" s="329" t="s">
        <v>15</v>
      </c>
      <c r="B152" s="75" t="s">
        <v>409</v>
      </c>
      <c r="C152" s="377"/>
      <c r="D152" s="188"/>
    </row>
    <row r="153" spans="1:4" ht="12" customHeight="1" thickBot="1">
      <c r="A153" s="329" t="s">
        <v>16</v>
      </c>
      <c r="B153" s="75" t="s">
        <v>410</v>
      </c>
      <c r="C153" s="377"/>
      <c r="D153" s="188"/>
    </row>
    <row r="154" spans="1:4" ht="15" customHeight="1" thickBot="1">
      <c r="A154" s="27" t="s">
        <v>17</v>
      </c>
      <c r="B154" s="75" t="s">
        <v>412</v>
      </c>
      <c r="C154" s="378">
        <f>+C129+C133+C140+C146+C152+C153</f>
        <v>29596</v>
      </c>
      <c r="D154" s="276">
        <f>+D129+D133+D140+D146+D152+D153</f>
        <v>35981</v>
      </c>
    </row>
    <row r="155" spans="1:4" ht="13.5" thickBot="1">
      <c r="A155" s="295" t="s">
        <v>18</v>
      </c>
      <c r="B155" s="241" t="s">
        <v>411</v>
      </c>
      <c r="C155" s="378">
        <f>+C128+C154</f>
        <v>73465</v>
      </c>
      <c r="D155" s="276">
        <f>+D128+D154</f>
        <v>79660</v>
      </c>
    </row>
    <row r="156" spans="1:4" ht="9.75" customHeight="1" thickBot="1">
      <c r="A156" s="247"/>
      <c r="B156" s="248"/>
      <c r="C156" s="248"/>
      <c r="D156" s="249"/>
    </row>
    <row r="157" spans="1:4" ht="14.25" customHeight="1" thickBot="1">
      <c r="A157" s="170" t="s">
        <v>457</v>
      </c>
      <c r="B157" s="171"/>
      <c r="C157" s="346">
        <v>2</v>
      </c>
      <c r="D157" s="73">
        <v>2</v>
      </c>
    </row>
    <row r="158" spans="1:4" ht="13.5" thickBot="1">
      <c r="A158" s="170" t="s">
        <v>153</v>
      </c>
      <c r="B158" s="171"/>
      <c r="C158" s="346">
        <v>5</v>
      </c>
      <c r="D158" s="73">
        <v>5</v>
      </c>
    </row>
  </sheetData>
  <sheetProtection formatCells="0"/>
  <mergeCells count="2">
    <mergeCell ref="B2:C2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D10" sqref="D10"/>
    </sheetView>
  </sheetViews>
  <sheetFormatPr defaultColWidth="9.00390625" defaultRowHeight="12.75"/>
  <cols>
    <col min="1" max="1" width="19.50390625" style="250" customWidth="1"/>
    <col min="2" max="2" width="60.125" style="251" customWidth="1"/>
    <col min="3" max="3" width="19.625" style="251" customWidth="1"/>
    <col min="4" max="4" width="19.625" style="252" customWidth="1"/>
    <col min="5" max="16384" width="9.375" style="2" customWidth="1"/>
  </cols>
  <sheetData>
    <row r="1" spans="1:4" s="1" customFormat="1" ht="16.5" customHeight="1" thickBot="1">
      <c r="A1" s="147"/>
      <c r="B1" s="149"/>
      <c r="C1" s="149"/>
      <c r="D1" s="172" t="s">
        <v>502</v>
      </c>
    </row>
    <row r="2" spans="1:4" s="66" customFormat="1" ht="21" customHeight="1">
      <c r="A2" s="257" t="s">
        <v>51</v>
      </c>
      <c r="B2" s="494" t="s">
        <v>154</v>
      </c>
      <c r="C2" s="495"/>
      <c r="D2" s="230" t="s">
        <v>42</v>
      </c>
    </row>
    <row r="3" spans="1:4" s="66" customFormat="1" ht="16.5" thickBot="1">
      <c r="A3" s="150" t="s">
        <v>150</v>
      </c>
      <c r="B3" s="496" t="s">
        <v>366</v>
      </c>
      <c r="C3" s="497"/>
      <c r="D3" s="361" t="s">
        <v>49</v>
      </c>
    </row>
    <row r="4" spans="1:4" s="67" customFormat="1" ht="15.75" customHeight="1" thickBot="1">
      <c r="A4" s="151"/>
      <c r="B4" s="151"/>
      <c r="C4" s="151"/>
      <c r="D4" s="152" t="s">
        <v>43</v>
      </c>
    </row>
    <row r="5" spans="1:4" ht="24.75" thickBot="1">
      <c r="A5" s="258" t="s">
        <v>152</v>
      </c>
      <c r="B5" s="153" t="s">
        <v>44</v>
      </c>
      <c r="C5" s="344" t="s">
        <v>492</v>
      </c>
      <c r="D5" s="154" t="s">
        <v>493</v>
      </c>
    </row>
    <row r="6" spans="1:4" s="55" customFormat="1" ht="12.75" customHeight="1" thickBot="1">
      <c r="A6" s="128" t="s">
        <v>432</v>
      </c>
      <c r="B6" s="129" t="s">
        <v>433</v>
      </c>
      <c r="C6" s="345" t="s">
        <v>434</v>
      </c>
      <c r="D6" s="130" t="s">
        <v>436</v>
      </c>
    </row>
    <row r="7" spans="1:4" s="55" customFormat="1" ht="15.75" customHeight="1" thickBot="1">
      <c r="A7" s="155"/>
      <c r="B7" s="156" t="s">
        <v>45</v>
      </c>
      <c r="C7" s="156"/>
      <c r="D7" s="231"/>
    </row>
    <row r="8" spans="1:4" s="55" customFormat="1" ht="12" customHeight="1" thickBot="1">
      <c r="A8" s="27" t="s">
        <v>8</v>
      </c>
      <c r="B8" s="19" t="s">
        <v>184</v>
      </c>
      <c r="C8" s="362">
        <f>+C9+C10+C11+C12+C13+C14</f>
        <v>0</v>
      </c>
      <c r="D8" s="179">
        <f>+D9+D10+D11+D12+D13+D14</f>
        <v>0</v>
      </c>
    </row>
    <row r="9" spans="1:4" s="68" customFormat="1" ht="12" customHeight="1">
      <c r="A9" s="284" t="s">
        <v>70</v>
      </c>
      <c r="B9" s="266" t="s">
        <v>185</v>
      </c>
      <c r="C9" s="363"/>
      <c r="D9" s="182"/>
    </row>
    <row r="10" spans="1:4" s="69" customFormat="1" ht="12" customHeight="1">
      <c r="A10" s="285" t="s">
        <v>71</v>
      </c>
      <c r="B10" s="267" t="s">
        <v>186</v>
      </c>
      <c r="C10" s="364"/>
      <c r="D10" s="181"/>
    </row>
    <row r="11" spans="1:4" s="69" customFormat="1" ht="12" customHeight="1">
      <c r="A11" s="285" t="s">
        <v>72</v>
      </c>
      <c r="B11" s="267" t="s">
        <v>187</v>
      </c>
      <c r="C11" s="364"/>
      <c r="D11" s="181"/>
    </row>
    <row r="12" spans="1:4" s="69" customFormat="1" ht="12" customHeight="1">
      <c r="A12" s="285" t="s">
        <v>73</v>
      </c>
      <c r="B12" s="267" t="s">
        <v>188</v>
      </c>
      <c r="C12" s="364"/>
      <c r="D12" s="181"/>
    </row>
    <row r="13" spans="1:4" s="69" customFormat="1" ht="12" customHeight="1">
      <c r="A13" s="285" t="s">
        <v>107</v>
      </c>
      <c r="B13" s="267" t="s">
        <v>443</v>
      </c>
      <c r="C13" s="364"/>
      <c r="D13" s="181"/>
    </row>
    <row r="14" spans="1:4" s="68" customFormat="1" ht="12" customHeight="1" thickBot="1">
      <c r="A14" s="286" t="s">
        <v>74</v>
      </c>
      <c r="B14" s="268" t="s">
        <v>369</v>
      </c>
      <c r="C14" s="364"/>
      <c r="D14" s="181"/>
    </row>
    <row r="15" spans="1:4" s="68" customFormat="1" ht="12" customHeight="1" thickBot="1">
      <c r="A15" s="27" t="s">
        <v>9</v>
      </c>
      <c r="B15" s="174" t="s">
        <v>189</v>
      </c>
      <c r="C15" s="362">
        <f>+C16+C17+C18+C19+C20</f>
        <v>0</v>
      </c>
      <c r="D15" s="179">
        <f>+D16+D17+D18+D19+D20</f>
        <v>0</v>
      </c>
    </row>
    <row r="16" spans="1:4" s="68" customFormat="1" ht="12" customHeight="1">
      <c r="A16" s="284" t="s">
        <v>76</v>
      </c>
      <c r="B16" s="266" t="s">
        <v>190</v>
      </c>
      <c r="C16" s="363"/>
      <c r="D16" s="182"/>
    </row>
    <row r="17" spans="1:4" s="68" customFormat="1" ht="12" customHeight="1">
      <c r="A17" s="285" t="s">
        <v>77</v>
      </c>
      <c r="B17" s="267" t="s">
        <v>191</v>
      </c>
      <c r="C17" s="364"/>
      <c r="D17" s="181"/>
    </row>
    <row r="18" spans="1:4" s="68" customFormat="1" ht="12" customHeight="1">
      <c r="A18" s="285" t="s">
        <v>78</v>
      </c>
      <c r="B18" s="267" t="s">
        <v>358</v>
      </c>
      <c r="C18" s="364"/>
      <c r="D18" s="181"/>
    </row>
    <row r="19" spans="1:4" s="68" customFormat="1" ht="12" customHeight="1">
      <c r="A19" s="285" t="s">
        <v>79</v>
      </c>
      <c r="B19" s="267" t="s">
        <v>359</v>
      </c>
      <c r="C19" s="364"/>
      <c r="D19" s="181"/>
    </row>
    <row r="20" spans="1:4" s="68" customFormat="1" ht="12" customHeight="1">
      <c r="A20" s="285" t="s">
        <v>80</v>
      </c>
      <c r="B20" s="267" t="s">
        <v>192</v>
      </c>
      <c r="C20" s="364"/>
      <c r="D20" s="181"/>
    </row>
    <row r="21" spans="1:4" s="69" customFormat="1" ht="12" customHeight="1" thickBot="1">
      <c r="A21" s="286" t="s">
        <v>86</v>
      </c>
      <c r="B21" s="268" t="s">
        <v>193</v>
      </c>
      <c r="C21" s="365"/>
      <c r="D21" s="183"/>
    </row>
    <row r="22" spans="1:4" s="69" customFormat="1" ht="12" customHeight="1" thickBot="1">
      <c r="A22" s="27" t="s">
        <v>10</v>
      </c>
      <c r="B22" s="19" t="s">
        <v>194</v>
      </c>
      <c r="C22" s="362">
        <f>+C23+C24+C25+C26+C27</f>
        <v>0</v>
      </c>
      <c r="D22" s="179">
        <f>+D23+D24+D25+D26+D27</f>
        <v>0</v>
      </c>
    </row>
    <row r="23" spans="1:4" s="69" customFormat="1" ht="12" customHeight="1">
      <c r="A23" s="284" t="s">
        <v>59</v>
      </c>
      <c r="B23" s="266" t="s">
        <v>195</v>
      </c>
      <c r="C23" s="363"/>
      <c r="D23" s="182"/>
    </row>
    <row r="24" spans="1:4" s="68" customFormat="1" ht="12" customHeight="1">
      <c r="A24" s="285" t="s">
        <v>60</v>
      </c>
      <c r="B24" s="267" t="s">
        <v>196</v>
      </c>
      <c r="C24" s="364"/>
      <c r="D24" s="181"/>
    </row>
    <row r="25" spans="1:4" s="69" customFormat="1" ht="12" customHeight="1">
      <c r="A25" s="285" t="s">
        <v>61</v>
      </c>
      <c r="B25" s="267" t="s">
        <v>360</v>
      </c>
      <c r="C25" s="364"/>
      <c r="D25" s="181"/>
    </row>
    <row r="26" spans="1:4" s="69" customFormat="1" ht="12" customHeight="1">
      <c r="A26" s="285" t="s">
        <v>62</v>
      </c>
      <c r="B26" s="267" t="s">
        <v>361</v>
      </c>
      <c r="C26" s="364"/>
      <c r="D26" s="181"/>
    </row>
    <row r="27" spans="1:4" s="69" customFormat="1" ht="12" customHeight="1">
      <c r="A27" s="285" t="s">
        <v>121</v>
      </c>
      <c r="B27" s="267" t="s">
        <v>197</v>
      </c>
      <c r="C27" s="364"/>
      <c r="D27" s="181"/>
    </row>
    <row r="28" spans="1:4" s="69" customFormat="1" ht="12" customHeight="1" thickBot="1">
      <c r="A28" s="286" t="s">
        <v>122</v>
      </c>
      <c r="B28" s="268" t="s">
        <v>198</v>
      </c>
      <c r="C28" s="365"/>
      <c r="D28" s="183"/>
    </row>
    <row r="29" spans="1:4" s="69" customFormat="1" ht="12" customHeight="1" thickBot="1">
      <c r="A29" s="27" t="s">
        <v>123</v>
      </c>
      <c r="B29" s="19" t="s">
        <v>199</v>
      </c>
      <c r="C29" s="366">
        <f>+C30+C34+C35+C36</f>
        <v>570</v>
      </c>
      <c r="D29" s="185">
        <f>+D30+D34+D35+D36</f>
        <v>590</v>
      </c>
    </row>
    <row r="30" spans="1:4" s="69" customFormat="1" ht="12" customHeight="1">
      <c r="A30" s="284" t="s">
        <v>200</v>
      </c>
      <c r="B30" s="266" t="s">
        <v>444</v>
      </c>
      <c r="C30" s="367">
        <f>+C31+C32+C33</f>
        <v>570</v>
      </c>
      <c r="D30" s="261">
        <f>+D31+D32+D33</f>
        <v>590</v>
      </c>
    </row>
    <row r="31" spans="1:4" s="69" customFormat="1" ht="12" customHeight="1">
      <c r="A31" s="285" t="s">
        <v>201</v>
      </c>
      <c r="B31" s="267" t="s">
        <v>206</v>
      </c>
      <c r="C31" s="364">
        <v>570</v>
      </c>
      <c r="D31" s="181">
        <v>590</v>
      </c>
    </row>
    <row r="32" spans="1:4" s="69" customFormat="1" ht="12" customHeight="1">
      <c r="A32" s="285" t="s">
        <v>202</v>
      </c>
      <c r="B32" s="267" t="s">
        <v>207</v>
      </c>
      <c r="C32" s="364"/>
      <c r="D32" s="181"/>
    </row>
    <row r="33" spans="1:4" s="69" customFormat="1" ht="12" customHeight="1">
      <c r="A33" s="285" t="s">
        <v>373</v>
      </c>
      <c r="B33" s="323" t="s">
        <v>374</v>
      </c>
      <c r="C33" s="364"/>
      <c r="D33" s="181"/>
    </row>
    <row r="34" spans="1:4" s="69" customFormat="1" ht="12" customHeight="1">
      <c r="A34" s="285" t="s">
        <v>203</v>
      </c>
      <c r="B34" s="267" t="s">
        <v>208</v>
      </c>
      <c r="C34" s="364"/>
      <c r="D34" s="181"/>
    </row>
    <row r="35" spans="1:4" s="69" customFormat="1" ht="12" customHeight="1">
      <c r="A35" s="285" t="s">
        <v>204</v>
      </c>
      <c r="B35" s="267" t="s">
        <v>209</v>
      </c>
      <c r="C35" s="364"/>
      <c r="D35" s="181"/>
    </row>
    <row r="36" spans="1:4" s="69" customFormat="1" ht="12" customHeight="1" thickBot="1">
      <c r="A36" s="286" t="s">
        <v>205</v>
      </c>
      <c r="B36" s="268" t="s">
        <v>210</v>
      </c>
      <c r="C36" s="365"/>
      <c r="D36" s="183"/>
    </row>
    <row r="37" spans="1:4" s="69" customFormat="1" ht="12" customHeight="1" thickBot="1">
      <c r="A37" s="27" t="s">
        <v>12</v>
      </c>
      <c r="B37" s="19" t="s">
        <v>370</v>
      </c>
      <c r="C37" s="362">
        <f>SUM(C38:C48)</f>
        <v>0</v>
      </c>
      <c r="D37" s="179">
        <f>SUM(D38:D48)</f>
        <v>0</v>
      </c>
    </row>
    <row r="38" spans="1:4" s="69" customFormat="1" ht="12" customHeight="1">
      <c r="A38" s="284" t="s">
        <v>63</v>
      </c>
      <c r="B38" s="266" t="s">
        <v>213</v>
      </c>
      <c r="C38" s="363"/>
      <c r="D38" s="182"/>
    </row>
    <row r="39" spans="1:4" s="69" customFormat="1" ht="12" customHeight="1">
      <c r="A39" s="285" t="s">
        <v>64</v>
      </c>
      <c r="B39" s="267" t="s">
        <v>214</v>
      </c>
      <c r="C39" s="364"/>
      <c r="D39" s="181"/>
    </row>
    <row r="40" spans="1:4" s="69" customFormat="1" ht="12" customHeight="1">
      <c r="A40" s="285" t="s">
        <v>65</v>
      </c>
      <c r="B40" s="267" t="s">
        <v>215</v>
      </c>
      <c r="C40" s="364"/>
      <c r="D40" s="181"/>
    </row>
    <row r="41" spans="1:4" s="69" customFormat="1" ht="12" customHeight="1">
      <c r="A41" s="285" t="s">
        <v>125</v>
      </c>
      <c r="B41" s="267" t="s">
        <v>216</v>
      </c>
      <c r="C41" s="364"/>
      <c r="D41" s="181"/>
    </row>
    <row r="42" spans="1:4" s="69" customFormat="1" ht="12" customHeight="1">
      <c r="A42" s="285" t="s">
        <v>126</v>
      </c>
      <c r="B42" s="267" t="s">
        <v>217</v>
      </c>
      <c r="C42" s="364"/>
      <c r="D42" s="181"/>
    </row>
    <row r="43" spans="1:4" s="69" customFormat="1" ht="12" customHeight="1">
      <c r="A43" s="285" t="s">
        <v>127</v>
      </c>
      <c r="B43" s="267" t="s">
        <v>218</v>
      </c>
      <c r="C43" s="364"/>
      <c r="D43" s="181"/>
    </row>
    <row r="44" spans="1:4" s="69" customFormat="1" ht="12" customHeight="1">
      <c r="A44" s="285" t="s">
        <v>128</v>
      </c>
      <c r="B44" s="267" t="s">
        <v>219</v>
      </c>
      <c r="C44" s="364"/>
      <c r="D44" s="181"/>
    </row>
    <row r="45" spans="1:4" s="69" customFormat="1" ht="12" customHeight="1">
      <c r="A45" s="285" t="s">
        <v>129</v>
      </c>
      <c r="B45" s="267" t="s">
        <v>220</v>
      </c>
      <c r="C45" s="364"/>
      <c r="D45" s="181"/>
    </row>
    <row r="46" spans="1:4" s="69" customFormat="1" ht="12" customHeight="1">
      <c r="A46" s="285" t="s">
        <v>211</v>
      </c>
      <c r="B46" s="267" t="s">
        <v>221</v>
      </c>
      <c r="C46" s="368"/>
      <c r="D46" s="184"/>
    </row>
    <row r="47" spans="1:4" s="69" customFormat="1" ht="12" customHeight="1">
      <c r="A47" s="286" t="s">
        <v>212</v>
      </c>
      <c r="B47" s="268" t="s">
        <v>372</v>
      </c>
      <c r="C47" s="369"/>
      <c r="D47" s="256"/>
    </row>
    <row r="48" spans="1:4" s="69" customFormat="1" ht="12" customHeight="1" thickBot="1">
      <c r="A48" s="286" t="s">
        <v>371</v>
      </c>
      <c r="B48" s="268" t="s">
        <v>222</v>
      </c>
      <c r="C48" s="369"/>
      <c r="D48" s="256"/>
    </row>
    <row r="49" spans="1:4" s="69" customFormat="1" ht="12" customHeight="1" thickBot="1">
      <c r="A49" s="27" t="s">
        <v>13</v>
      </c>
      <c r="B49" s="19" t="s">
        <v>223</v>
      </c>
      <c r="C49" s="362">
        <f>SUM(C50:C54)</f>
        <v>0</v>
      </c>
      <c r="D49" s="179">
        <f>SUM(D50:D54)</f>
        <v>0</v>
      </c>
    </row>
    <row r="50" spans="1:4" s="69" customFormat="1" ht="12" customHeight="1">
      <c r="A50" s="284" t="s">
        <v>66</v>
      </c>
      <c r="B50" s="266" t="s">
        <v>227</v>
      </c>
      <c r="C50" s="370"/>
      <c r="D50" s="308"/>
    </row>
    <row r="51" spans="1:4" s="69" customFormat="1" ht="12" customHeight="1">
      <c r="A51" s="285" t="s">
        <v>67</v>
      </c>
      <c r="B51" s="267" t="s">
        <v>228</v>
      </c>
      <c r="C51" s="368"/>
      <c r="D51" s="184"/>
    </row>
    <row r="52" spans="1:4" s="69" customFormat="1" ht="12" customHeight="1">
      <c r="A52" s="285" t="s">
        <v>224</v>
      </c>
      <c r="B52" s="267" t="s">
        <v>229</v>
      </c>
      <c r="C52" s="368"/>
      <c r="D52" s="184"/>
    </row>
    <row r="53" spans="1:4" s="69" customFormat="1" ht="12" customHeight="1">
      <c r="A53" s="285" t="s">
        <v>225</v>
      </c>
      <c r="B53" s="267" t="s">
        <v>230</v>
      </c>
      <c r="C53" s="368"/>
      <c r="D53" s="184"/>
    </row>
    <row r="54" spans="1:4" s="69" customFormat="1" ht="12" customHeight="1" thickBot="1">
      <c r="A54" s="286" t="s">
        <v>226</v>
      </c>
      <c r="B54" s="268" t="s">
        <v>231</v>
      </c>
      <c r="C54" s="369"/>
      <c r="D54" s="256"/>
    </row>
    <row r="55" spans="1:4" s="69" customFormat="1" ht="12" customHeight="1" thickBot="1">
      <c r="A55" s="27" t="s">
        <v>130</v>
      </c>
      <c r="B55" s="19" t="s">
        <v>232</v>
      </c>
      <c r="C55" s="362">
        <f>SUM(C56:C58)</f>
        <v>0</v>
      </c>
      <c r="D55" s="179">
        <f>SUM(D56:D58)</f>
        <v>0</v>
      </c>
    </row>
    <row r="56" spans="1:4" s="69" customFormat="1" ht="12" customHeight="1">
      <c r="A56" s="284" t="s">
        <v>68</v>
      </c>
      <c r="B56" s="266" t="s">
        <v>233</v>
      </c>
      <c r="C56" s="363"/>
      <c r="D56" s="182"/>
    </row>
    <row r="57" spans="1:4" s="69" customFormat="1" ht="12" customHeight="1">
      <c r="A57" s="285" t="s">
        <v>69</v>
      </c>
      <c r="B57" s="267" t="s">
        <v>362</v>
      </c>
      <c r="C57" s="364"/>
      <c r="D57" s="181"/>
    </row>
    <row r="58" spans="1:4" s="69" customFormat="1" ht="12" customHeight="1">
      <c r="A58" s="285" t="s">
        <v>236</v>
      </c>
      <c r="B58" s="267" t="s">
        <v>234</v>
      </c>
      <c r="C58" s="364"/>
      <c r="D58" s="181"/>
    </row>
    <row r="59" spans="1:4" s="69" customFormat="1" ht="12" customHeight="1" thickBot="1">
      <c r="A59" s="286" t="s">
        <v>237</v>
      </c>
      <c r="B59" s="268" t="s">
        <v>235</v>
      </c>
      <c r="C59" s="365"/>
      <c r="D59" s="183"/>
    </row>
    <row r="60" spans="1:4" s="69" customFormat="1" ht="12" customHeight="1" thickBot="1">
      <c r="A60" s="27" t="s">
        <v>15</v>
      </c>
      <c r="B60" s="174" t="s">
        <v>238</v>
      </c>
      <c r="C60" s="362">
        <f>SUM(C61:C63)</f>
        <v>0</v>
      </c>
      <c r="D60" s="179">
        <f>SUM(D61:D63)</f>
        <v>0</v>
      </c>
    </row>
    <row r="61" spans="1:4" s="69" customFormat="1" ht="12" customHeight="1">
      <c r="A61" s="284" t="s">
        <v>131</v>
      </c>
      <c r="B61" s="266" t="s">
        <v>240</v>
      </c>
      <c r="C61" s="368"/>
      <c r="D61" s="184"/>
    </row>
    <row r="62" spans="1:4" s="69" customFormat="1" ht="12" customHeight="1">
      <c r="A62" s="285" t="s">
        <v>132</v>
      </c>
      <c r="B62" s="267" t="s">
        <v>363</v>
      </c>
      <c r="C62" s="368"/>
      <c r="D62" s="184"/>
    </row>
    <row r="63" spans="1:4" s="69" customFormat="1" ht="12" customHeight="1">
      <c r="A63" s="285" t="s">
        <v>160</v>
      </c>
      <c r="B63" s="267" t="s">
        <v>241</v>
      </c>
      <c r="C63" s="368"/>
      <c r="D63" s="184"/>
    </row>
    <row r="64" spans="1:4" s="69" customFormat="1" ht="12" customHeight="1" thickBot="1">
      <c r="A64" s="286" t="s">
        <v>239</v>
      </c>
      <c r="B64" s="268" t="s">
        <v>242</v>
      </c>
      <c r="C64" s="368"/>
      <c r="D64" s="184"/>
    </row>
    <row r="65" spans="1:4" s="69" customFormat="1" ht="12" customHeight="1" thickBot="1">
      <c r="A65" s="27" t="s">
        <v>16</v>
      </c>
      <c r="B65" s="19" t="s">
        <v>243</v>
      </c>
      <c r="C65" s="366">
        <f>+C8+C15+C22+C29+C37+C49+C55+C60</f>
        <v>570</v>
      </c>
      <c r="D65" s="185">
        <f>+D8+D15+D22+D29+D37+D49+D55+D60</f>
        <v>590</v>
      </c>
    </row>
    <row r="66" spans="1:4" s="69" customFormat="1" ht="12" customHeight="1" thickBot="1">
      <c r="A66" s="287" t="s">
        <v>334</v>
      </c>
      <c r="B66" s="174" t="s">
        <v>245</v>
      </c>
      <c r="C66" s="362">
        <f>SUM(C67:C69)</f>
        <v>0</v>
      </c>
      <c r="D66" s="179">
        <f>SUM(D67:D69)</f>
        <v>0</v>
      </c>
    </row>
    <row r="67" spans="1:4" s="69" customFormat="1" ht="12" customHeight="1">
      <c r="A67" s="284" t="s">
        <v>276</v>
      </c>
      <c r="B67" s="266" t="s">
        <v>246</v>
      </c>
      <c r="C67" s="368"/>
      <c r="D67" s="184"/>
    </row>
    <row r="68" spans="1:4" s="69" customFormat="1" ht="12" customHeight="1">
      <c r="A68" s="285" t="s">
        <v>285</v>
      </c>
      <c r="B68" s="267" t="s">
        <v>247</v>
      </c>
      <c r="C68" s="368"/>
      <c r="D68" s="184"/>
    </row>
    <row r="69" spans="1:4" s="69" customFormat="1" ht="12" customHeight="1" thickBot="1">
      <c r="A69" s="286" t="s">
        <v>286</v>
      </c>
      <c r="B69" s="269" t="s">
        <v>248</v>
      </c>
      <c r="C69" s="368"/>
      <c r="D69" s="184"/>
    </row>
    <row r="70" spans="1:4" s="69" customFormat="1" ht="12" customHeight="1" thickBot="1">
      <c r="A70" s="287" t="s">
        <v>249</v>
      </c>
      <c r="B70" s="174" t="s">
        <v>250</v>
      </c>
      <c r="C70" s="362">
        <f>SUM(C71:C74)</f>
        <v>0</v>
      </c>
      <c r="D70" s="179">
        <f>SUM(D71:D74)</f>
        <v>0</v>
      </c>
    </row>
    <row r="71" spans="1:4" s="69" customFormat="1" ht="12" customHeight="1">
      <c r="A71" s="284" t="s">
        <v>108</v>
      </c>
      <c r="B71" s="266" t="s">
        <v>251</v>
      </c>
      <c r="C71" s="368"/>
      <c r="D71" s="184"/>
    </row>
    <row r="72" spans="1:4" s="69" customFormat="1" ht="12" customHeight="1">
      <c r="A72" s="285" t="s">
        <v>109</v>
      </c>
      <c r="B72" s="267" t="s">
        <v>252</v>
      </c>
      <c r="C72" s="368"/>
      <c r="D72" s="184"/>
    </row>
    <row r="73" spans="1:4" s="69" customFormat="1" ht="12" customHeight="1">
      <c r="A73" s="285" t="s">
        <v>277</v>
      </c>
      <c r="B73" s="267" t="s">
        <v>253</v>
      </c>
      <c r="C73" s="368"/>
      <c r="D73" s="184"/>
    </row>
    <row r="74" spans="1:4" s="69" customFormat="1" ht="12" customHeight="1" thickBot="1">
      <c r="A74" s="286" t="s">
        <v>278</v>
      </c>
      <c r="B74" s="268" t="s">
        <v>254</v>
      </c>
      <c r="C74" s="368"/>
      <c r="D74" s="184"/>
    </row>
    <row r="75" spans="1:4" s="69" customFormat="1" ht="12" customHeight="1" thickBot="1">
      <c r="A75" s="287" t="s">
        <v>255</v>
      </c>
      <c r="B75" s="174" t="s">
        <v>256</v>
      </c>
      <c r="C75" s="362">
        <f>SUM(C76:C77)</f>
        <v>0</v>
      </c>
      <c r="D75" s="179">
        <f>SUM(D76:D77)</f>
        <v>0</v>
      </c>
    </row>
    <row r="76" spans="1:4" s="69" customFormat="1" ht="12" customHeight="1">
      <c r="A76" s="284" t="s">
        <v>279</v>
      </c>
      <c r="B76" s="266" t="s">
        <v>257</v>
      </c>
      <c r="C76" s="368"/>
      <c r="D76" s="184"/>
    </row>
    <row r="77" spans="1:4" s="69" customFormat="1" ht="12" customHeight="1" thickBot="1">
      <c r="A77" s="286" t="s">
        <v>280</v>
      </c>
      <c r="B77" s="268" t="s">
        <v>258</v>
      </c>
      <c r="C77" s="368"/>
      <c r="D77" s="184"/>
    </row>
    <row r="78" spans="1:4" s="68" customFormat="1" ht="12" customHeight="1" thickBot="1">
      <c r="A78" s="287" t="s">
        <v>259</v>
      </c>
      <c r="B78" s="174" t="s">
        <v>260</v>
      </c>
      <c r="C78" s="362">
        <f>SUM(C79:C81)</f>
        <v>0</v>
      </c>
      <c r="D78" s="179">
        <f>SUM(D79:D81)</f>
        <v>0</v>
      </c>
    </row>
    <row r="79" spans="1:4" s="69" customFormat="1" ht="12" customHeight="1">
      <c r="A79" s="284" t="s">
        <v>281</v>
      </c>
      <c r="B79" s="266" t="s">
        <v>261</v>
      </c>
      <c r="C79" s="368"/>
      <c r="D79" s="184"/>
    </row>
    <row r="80" spans="1:4" s="69" customFormat="1" ht="12" customHeight="1">
      <c r="A80" s="285" t="s">
        <v>282</v>
      </c>
      <c r="B80" s="267" t="s">
        <v>262</v>
      </c>
      <c r="C80" s="368"/>
      <c r="D80" s="184"/>
    </row>
    <row r="81" spans="1:4" s="69" customFormat="1" ht="12" customHeight="1" thickBot="1">
      <c r="A81" s="286" t="s">
        <v>283</v>
      </c>
      <c r="B81" s="268" t="s">
        <v>263</v>
      </c>
      <c r="C81" s="368"/>
      <c r="D81" s="184"/>
    </row>
    <row r="82" spans="1:4" s="69" customFormat="1" ht="12" customHeight="1" thickBot="1">
      <c r="A82" s="287" t="s">
        <v>264</v>
      </c>
      <c r="B82" s="174" t="s">
        <v>284</v>
      </c>
      <c r="C82" s="362">
        <f>SUM(C83:C86)</f>
        <v>0</v>
      </c>
      <c r="D82" s="179">
        <f>SUM(D83:D86)</f>
        <v>0</v>
      </c>
    </row>
    <row r="83" spans="1:4" s="69" customFormat="1" ht="12" customHeight="1">
      <c r="A83" s="288" t="s">
        <v>265</v>
      </c>
      <c r="B83" s="266" t="s">
        <v>266</v>
      </c>
      <c r="C83" s="368"/>
      <c r="D83" s="184"/>
    </row>
    <row r="84" spans="1:4" s="69" customFormat="1" ht="12" customHeight="1">
      <c r="A84" s="289" t="s">
        <v>267</v>
      </c>
      <c r="B84" s="267" t="s">
        <v>268</v>
      </c>
      <c r="C84" s="368"/>
      <c r="D84" s="184"/>
    </row>
    <row r="85" spans="1:4" s="69" customFormat="1" ht="12" customHeight="1">
      <c r="A85" s="289" t="s">
        <v>269</v>
      </c>
      <c r="B85" s="267" t="s">
        <v>270</v>
      </c>
      <c r="C85" s="368"/>
      <c r="D85" s="184"/>
    </row>
    <row r="86" spans="1:4" s="68" customFormat="1" ht="12" customHeight="1" thickBot="1">
      <c r="A86" s="290" t="s">
        <v>271</v>
      </c>
      <c r="B86" s="268" t="s">
        <v>272</v>
      </c>
      <c r="C86" s="368"/>
      <c r="D86" s="184"/>
    </row>
    <row r="87" spans="1:4" s="68" customFormat="1" ht="12" customHeight="1" thickBot="1">
      <c r="A87" s="287" t="s">
        <v>273</v>
      </c>
      <c r="B87" s="174" t="s">
        <v>414</v>
      </c>
      <c r="C87" s="371"/>
      <c r="D87" s="309"/>
    </row>
    <row r="88" spans="1:4" s="68" customFormat="1" ht="12" customHeight="1" thickBot="1">
      <c r="A88" s="287" t="s">
        <v>445</v>
      </c>
      <c r="B88" s="174" t="s">
        <v>274</v>
      </c>
      <c r="C88" s="371"/>
      <c r="D88" s="309"/>
    </row>
    <row r="89" spans="1:4" s="68" customFormat="1" ht="12" customHeight="1" thickBot="1">
      <c r="A89" s="287" t="s">
        <v>446</v>
      </c>
      <c r="B89" s="273" t="s">
        <v>417</v>
      </c>
      <c r="C89" s="366">
        <f>+C66+C70+C75+C78+C82+C88+C87</f>
        <v>0</v>
      </c>
      <c r="D89" s="185">
        <f>+D66+D70+D75+D78+D82+D88+D87</f>
        <v>0</v>
      </c>
    </row>
    <row r="90" spans="1:4" s="68" customFormat="1" ht="12" customHeight="1" thickBot="1">
      <c r="A90" s="291" t="s">
        <v>447</v>
      </c>
      <c r="B90" s="274" t="s">
        <v>448</v>
      </c>
      <c r="C90" s="366">
        <f>+C65+C89</f>
        <v>570</v>
      </c>
      <c r="D90" s="185">
        <f>+D65+D89</f>
        <v>590</v>
      </c>
    </row>
    <row r="91" spans="1:4" s="69" customFormat="1" ht="9" customHeight="1" thickBot="1">
      <c r="A91" s="161"/>
      <c r="B91" s="162"/>
      <c r="C91" s="162"/>
      <c r="D91" s="234"/>
    </row>
    <row r="92" spans="1:4" s="55" customFormat="1" ht="16.5" customHeight="1" thickBot="1">
      <c r="A92" s="165"/>
      <c r="B92" s="166" t="s">
        <v>46</v>
      </c>
      <c r="C92" s="166"/>
      <c r="D92" s="236"/>
    </row>
    <row r="93" spans="1:4" s="70" customFormat="1" ht="12" customHeight="1" thickBot="1">
      <c r="A93" s="259" t="s">
        <v>8</v>
      </c>
      <c r="B93" s="26" t="s">
        <v>452</v>
      </c>
      <c r="C93" s="372">
        <f>+C94+C95+C96+C97+C98+C111</f>
        <v>570</v>
      </c>
      <c r="D93" s="178">
        <f>+D94+D95+D96+D97+D98+D111</f>
        <v>590</v>
      </c>
    </row>
    <row r="94" spans="1:4" ht="12" customHeight="1">
      <c r="A94" s="292" t="s">
        <v>70</v>
      </c>
      <c r="B94" s="8" t="s">
        <v>38</v>
      </c>
      <c r="C94" s="373"/>
      <c r="D94" s="180"/>
    </row>
    <row r="95" spans="1:4" ht="12" customHeight="1">
      <c r="A95" s="285" t="s">
        <v>71</v>
      </c>
      <c r="B95" s="6" t="s">
        <v>133</v>
      </c>
      <c r="C95" s="364"/>
      <c r="D95" s="181"/>
    </row>
    <row r="96" spans="1:4" ht="12" customHeight="1">
      <c r="A96" s="285" t="s">
        <v>72</v>
      </c>
      <c r="B96" s="6" t="s">
        <v>99</v>
      </c>
      <c r="C96" s="365"/>
      <c r="D96" s="183"/>
    </row>
    <row r="97" spans="1:4" ht="12" customHeight="1">
      <c r="A97" s="285" t="s">
        <v>73</v>
      </c>
      <c r="B97" s="9" t="s">
        <v>134</v>
      </c>
      <c r="C97" s="365"/>
      <c r="D97" s="183"/>
    </row>
    <row r="98" spans="1:4" ht="12" customHeight="1">
      <c r="A98" s="285" t="s">
        <v>81</v>
      </c>
      <c r="B98" s="17" t="s">
        <v>135</v>
      </c>
      <c r="C98" s="365">
        <f>C99+C100+C101+C102+C103+C104+C105+C106+C107+C108+C109+C110</f>
        <v>570</v>
      </c>
      <c r="D98" s="183">
        <f>D99+D100+D101+D102+D103+D104+D105+D106+D107+D108+D109+D110</f>
        <v>590</v>
      </c>
    </row>
    <row r="99" spans="1:4" ht="12" customHeight="1">
      <c r="A99" s="285" t="s">
        <v>74</v>
      </c>
      <c r="B99" s="6" t="s">
        <v>449</v>
      </c>
      <c r="C99" s="365"/>
      <c r="D99" s="183"/>
    </row>
    <row r="100" spans="1:4" ht="12" customHeight="1">
      <c r="A100" s="285" t="s">
        <v>75</v>
      </c>
      <c r="B100" s="88" t="s">
        <v>380</v>
      </c>
      <c r="C100" s="365"/>
      <c r="D100" s="183"/>
    </row>
    <row r="101" spans="1:4" ht="12" customHeight="1">
      <c r="A101" s="285" t="s">
        <v>82</v>
      </c>
      <c r="B101" s="88" t="s">
        <v>379</v>
      </c>
      <c r="C101" s="365"/>
      <c r="D101" s="183"/>
    </row>
    <row r="102" spans="1:4" ht="12" customHeight="1">
      <c r="A102" s="285" t="s">
        <v>83</v>
      </c>
      <c r="B102" s="88" t="s">
        <v>290</v>
      </c>
      <c r="C102" s="365"/>
      <c r="D102" s="183"/>
    </row>
    <row r="103" spans="1:4" ht="12" customHeight="1">
      <c r="A103" s="285" t="s">
        <v>84</v>
      </c>
      <c r="B103" s="89" t="s">
        <v>291</v>
      </c>
      <c r="C103" s="365"/>
      <c r="D103" s="183"/>
    </row>
    <row r="104" spans="1:4" ht="12" customHeight="1">
      <c r="A104" s="285" t="s">
        <v>85</v>
      </c>
      <c r="B104" s="89" t="s">
        <v>292</v>
      </c>
      <c r="C104" s="365"/>
      <c r="D104" s="183"/>
    </row>
    <row r="105" spans="1:4" ht="12" customHeight="1">
      <c r="A105" s="285" t="s">
        <v>87</v>
      </c>
      <c r="B105" s="88" t="s">
        <v>293</v>
      </c>
      <c r="C105" s="365">
        <v>250</v>
      </c>
      <c r="D105" s="183">
        <v>250</v>
      </c>
    </row>
    <row r="106" spans="1:4" ht="12" customHeight="1">
      <c r="A106" s="285" t="s">
        <v>136</v>
      </c>
      <c r="B106" s="88" t="s">
        <v>294</v>
      </c>
      <c r="C106" s="365"/>
      <c r="D106" s="183"/>
    </row>
    <row r="107" spans="1:4" ht="12" customHeight="1">
      <c r="A107" s="285" t="s">
        <v>288</v>
      </c>
      <c r="B107" s="89" t="s">
        <v>295</v>
      </c>
      <c r="C107" s="365"/>
      <c r="D107" s="183"/>
    </row>
    <row r="108" spans="1:4" ht="12" customHeight="1">
      <c r="A108" s="293" t="s">
        <v>289</v>
      </c>
      <c r="B108" s="90" t="s">
        <v>296</v>
      </c>
      <c r="C108" s="365"/>
      <c r="D108" s="183"/>
    </row>
    <row r="109" spans="1:4" ht="12" customHeight="1">
      <c r="A109" s="285" t="s">
        <v>377</v>
      </c>
      <c r="B109" s="90" t="s">
        <v>297</v>
      </c>
      <c r="C109" s="365"/>
      <c r="D109" s="183"/>
    </row>
    <row r="110" spans="1:4" ht="12" customHeight="1">
      <c r="A110" s="285" t="s">
        <v>378</v>
      </c>
      <c r="B110" s="89" t="s">
        <v>298</v>
      </c>
      <c r="C110" s="364">
        <v>320</v>
      </c>
      <c r="D110" s="181">
        <v>340</v>
      </c>
    </row>
    <row r="111" spans="1:4" ht="12" customHeight="1">
      <c r="A111" s="285" t="s">
        <v>382</v>
      </c>
      <c r="B111" s="9" t="s">
        <v>39</v>
      </c>
      <c r="C111" s="364"/>
      <c r="D111" s="181"/>
    </row>
    <row r="112" spans="1:4" ht="12" customHeight="1">
      <c r="A112" s="286" t="s">
        <v>383</v>
      </c>
      <c r="B112" s="6" t="s">
        <v>450</v>
      </c>
      <c r="C112" s="365"/>
      <c r="D112" s="183"/>
    </row>
    <row r="113" spans="1:4" ht="12" customHeight="1" thickBot="1">
      <c r="A113" s="294" t="s">
        <v>384</v>
      </c>
      <c r="B113" s="91" t="s">
        <v>451</v>
      </c>
      <c r="C113" s="374"/>
      <c r="D113" s="187"/>
    </row>
    <row r="114" spans="1:4" ht="12" customHeight="1" thickBot="1">
      <c r="A114" s="27" t="s">
        <v>9</v>
      </c>
      <c r="B114" s="25" t="s">
        <v>299</v>
      </c>
      <c r="C114" s="362">
        <f>+C115+C117+C119</f>
        <v>0</v>
      </c>
      <c r="D114" s="179">
        <f>+D115+D117+D119</f>
        <v>0</v>
      </c>
    </row>
    <row r="115" spans="1:4" ht="12" customHeight="1">
      <c r="A115" s="284" t="s">
        <v>76</v>
      </c>
      <c r="B115" s="6" t="s">
        <v>158</v>
      </c>
      <c r="C115" s="363"/>
      <c r="D115" s="182"/>
    </row>
    <row r="116" spans="1:4" ht="12" customHeight="1">
      <c r="A116" s="284" t="s">
        <v>77</v>
      </c>
      <c r="B116" s="10" t="s">
        <v>303</v>
      </c>
      <c r="C116" s="363"/>
      <c r="D116" s="182"/>
    </row>
    <row r="117" spans="1:4" ht="12" customHeight="1">
      <c r="A117" s="284" t="s">
        <v>78</v>
      </c>
      <c r="B117" s="10" t="s">
        <v>137</v>
      </c>
      <c r="C117" s="364"/>
      <c r="D117" s="181"/>
    </row>
    <row r="118" spans="1:4" ht="12" customHeight="1">
      <c r="A118" s="284" t="s">
        <v>79</v>
      </c>
      <c r="B118" s="10" t="s">
        <v>304</v>
      </c>
      <c r="C118" s="375"/>
      <c r="D118" s="181"/>
    </row>
    <row r="119" spans="1:4" ht="12" customHeight="1">
      <c r="A119" s="284" t="s">
        <v>80</v>
      </c>
      <c r="B119" s="176" t="s">
        <v>161</v>
      </c>
      <c r="C119" s="375"/>
      <c r="D119" s="181"/>
    </row>
    <row r="120" spans="1:4" ht="12" customHeight="1">
      <c r="A120" s="284" t="s">
        <v>86</v>
      </c>
      <c r="B120" s="175" t="s">
        <v>364</v>
      </c>
      <c r="C120" s="375"/>
      <c r="D120" s="181"/>
    </row>
    <row r="121" spans="1:4" ht="12" customHeight="1">
      <c r="A121" s="284" t="s">
        <v>88</v>
      </c>
      <c r="B121" s="262" t="s">
        <v>309</v>
      </c>
      <c r="C121" s="375"/>
      <c r="D121" s="181"/>
    </row>
    <row r="122" spans="1:4" ht="12" customHeight="1">
      <c r="A122" s="284" t="s">
        <v>138</v>
      </c>
      <c r="B122" s="89" t="s">
        <v>292</v>
      </c>
      <c r="C122" s="375"/>
      <c r="D122" s="181"/>
    </row>
    <row r="123" spans="1:4" ht="12" customHeight="1">
      <c r="A123" s="284" t="s">
        <v>139</v>
      </c>
      <c r="B123" s="89" t="s">
        <v>308</v>
      </c>
      <c r="C123" s="375"/>
      <c r="D123" s="181"/>
    </row>
    <row r="124" spans="1:4" ht="12" customHeight="1">
      <c r="A124" s="284" t="s">
        <v>140</v>
      </c>
      <c r="B124" s="89" t="s">
        <v>307</v>
      </c>
      <c r="C124" s="375"/>
      <c r="D124" s="181"/>
    </row>
    <row r="125" spans="1:4" ht="12" customHeight="1">
      <c r="A125" s="284" t="s">
        <v>300</v>
      </c>
      <c r="B125" s="89" t="s">
        <v>295</v>
      </c>
      <c r="C125" s="375"/>
      <c r="D125" s="181"/>
    </row>
    <row r="126" spans="1:4" ht="12" customHeight="1">
      <c r="A126" s="284" t="s">
        <v>301</v>
      </c>
      <c r="B126" s="89" t="s">
        <v>306</v>
      </c>
      <c r="C126" s="375"/>
      <c r="D126" s="181"/>
    </row>
    <row r="127" spans="1:4" ht="12" customHeight="1" thickBot="1">
      <c r="A127" s="293" t="s">
        <v>302</v>
      </c>
      <c r="B127" s="89" t="s">
        <v>305</v>
      </c>
      <c r="C127" s="376"/>
      <c r="D127" s="183"/>
    </row>
    <row r="128" spans="1:4" ht="12" customHeight="1" thickBot="1">
      <c r="A128" s="27" t="s">
        <v>10</v>
      </c>
      <c r="B128" s="75" t="s">
        <v>387</v>
      </c>
      <c r="C128" s="362">
        <f>+C93+C114</f>
        <v>570</v>
      </c>
      <c r="D128" s="179">
        <f>+D93+D114</f>
        <v>590</v>
      </c>
    </row>
    <row r="129" spans="1:4" ht="12" customHeight="1" thickBot="1">
      <c r="A129" s="27" t="s">
        <v>11</v>
      </c>
      <c r="B129" s="75" t="s">
        <v>388</v>
      </c>
      <c r="C129" s="362">
        <f>+C130+C131+C132</f>
        <v>0</v>
      </c>
      <c r="D129" s="179">
        <f>+D130+D131+D132</f>
        <v>0</v>
      </c>
    </row>
    <row r="130" spans="1:4" s="70" customFormat="1" ht="12" customHeight="1">
      <c r="A130" s="284" t="s">
        <v>200</v>
      </c>
      <c r="B130" s="7" t="s">
        <v>455</v>
      </c>
      <c r="C130" s="375"/>
      <c r="D130" s="181"/>
    </row>
    <row r="131" spans="1:4" ht="12" customHeight="1">
      <c r="A131" s="284" t="s">
        <v>203</v>
      </c>
      <c r="B131" s="7" t="s">
        <v>396</v>
      </c>
      <c r="C131" s="375"/>
      <c r="D131" s="181"/>
    </row>
    <row r="132" spans="1:4" ht="12" customHeight="1" thickBot="1">
      <c r="A132" s="293" t="s">
        <v>204</v>
      </c>
      <c r="B132" s="5" t="s">
        <v>454</v>
      </c>
      <c r="C132" s="375"/>
      <c r="D132" s="181"/>
    </row>
    <row r="133" spans="1:4" ht="12" customHeight="1" thickBot="1">
      <c r="A133" s="27" t="s">
        <v>12</v>
      </c>
      <c r="B133" s="75" t="s">
        <v>389</v>
      </c>
      <c r="C133" s="362">
        <f>+C134+C135+C136+C137+C138+C139</f>
        <v>0</v>
      </c>
      <c r="D133" s="179">
        <f>+D134+D135+D136+D137+D138+D139</f>
        <v>0</v>
      </c>
    </row>
    <row r="134" spans="1:4" ht="12" customHeight="1">
      <c r="A134" s="284" t="s">
        <v>63</v>
      </c>
      <c r="B134" s="7" t="s">
        <v>398</v>
      </c>
      <c r="C134" s="375"/>
      <c r="D134" s="181"/>
    </row>
    <row r="135" spans="1:4" ht="12" customHeight="1">
      <c r="A135" s="284" t="s">
        <v>64</v>
      </c>
      <c r="B135" s="7" t="s">
        <v>390</v>
      </c>
      <c r="C135" s="375"/>
      <c r="D135" s="181"/>
    </row>
    <row r="136" spans="1:4" ht="12" customHeight="1">
      <c r="A136" s="284" t="s">
        <v>65</v>
      </c>
      <c r="B136" s="7" t="s">
        <v>391</v>
      </c>
      <c r="C136" s="375"/>
      <c r="D136" s="181"/>
    </row>
    <row r="137" spans="1:4" ht="12" customHeight="1">
      <c r="A137" s="284" t="s">
        <v>125</v>
      </c>
      <c r="B137" s="7" t="s">
        <v>453</v>
      </c>
      <c r="C137" s="375"/>
      <c r="D137" s="181"/>
    </row>
    <row r="138" spans="1:4" ht="12" customHeight="1">
      <c r="A138" s="284" t="s">
        <v>126</v>
      </c>
      <c r="B138" s="7" t="s">
        <v>393</v>
      </c>
      <c r="C138" s="375"/>
      <c r="D138" s="181"/>
    </row>
    <row r="139" spans="1:4" s="70" customFormat="1" ht="12" customHeight="1" thickBot="1">
      <c r="A139" s="293" t="s">
        <v>127</v>
      </c>
      <c r="B139" s="5" t="s">
        <v>394</v>
      </c>
      <c r="C139" s="375"/>
      <c r="D139" s="181"/>
    </row>
    <row r="140" spans="1:12" ht="12" customHeight="1" thickBot="1">
      <c r="A140" s="27" t="s">
        <v>13</v>
      </c>
      <c r="B140" s="75" t="s">
        <v>465</v>
      </c>
      <c r="C140" s="366">
        <f>+C141+C142+C144+C145+C143</f>
        <v>0</v>
      </c>
      <c r="D140" s="185">
        <f>+D141+D142+D144+D145+D143</f>
        <v>0</v>
      </c>
      <c r="L140" s="173"/>
    </row>
    <row r="141" spans="1:4" ht="12.75">
      <c r="A141" s="284" t="s">
        <v>66</v>
      </c>
      <c r="B141" s="7" t="s">
        <v>310</v>
      </c>
      <c r="C141" s="375"/>
      <c r="D141" s="181"/>
    </row>
    <row r="142" spans="1:4" ht="12" customHeight="1">
      <c r="A142" s="284" t="s">
        <v>67</v>
      </c>
      <c r="B142" s="7" t="s">
        <v>311</v>
      </c>
      <c r="C142" s="375"/>
      <c r="D142" s="181"/>
    </row>
    <row r="143" spans="1:4" s="70" customFormat="1" ht="12" customHeight="1">
      <c r="A143" s="284" t="s">
        <v>224</v>
      </c>
      <c r="B143" s="7" t="s">
        <v>464</v>
      </c>
      <c r="C143" s="375"/>
      <c r="D143" s="181"/>
    </row>
    <row r="144" spans="1:4" s="70" customFormat="1" ht="12" customHeight="1">
      <c r="A144" s="284" t="s">
        <v>225</v>
      </c>
      <c r="B144" s="7" t="s">
        <v>403</v>
      </c>
      <c r="C144" s="375"/>
      <c r="D144" s="181"/>
    </row>
    <row r="145" spans="1:4" s="70" customFormat="1" ht="12" customHeight="1" thickBot="1">
      <c r="A145" s="293" t="s">
        <v>226</v>
      </c>
      <c r="B145" s="5" t="s">
        <v>330</v>
      </c>
      <c r="C145" s="375"/>
      <c r="D145" s="181"/>
    </row>
    <row r="146" spans="1:4" s="70" customFormat="1" ht="12" customHeight="1" thickBot="1">
      <c r="A146" s="27" t="s">
        <v>14</v>
      </c>
      <c r="B146" s="75" t="s">
        <v>404</v>
      </c>
      <c r="C146" s="377">
        <f>+C147+C148+C149+C150+C151</f>
        <v>0</v>
      </c>
      <c r="D146" s="188">
        <f>+D147+D148+D149+D150+D151</f>
        <v>0</v>
      </c>
    </row>
    <row r="147" spans="1:4" s="70" customFormat="1" ht="12" customHeight="1">
      <c r="A147" s="284" t="s">
        <v>68</v>
      </c>
      <c r="B147" s="7" t="s">
        <v>399</v>
      </c>
      <c r="C147" s="375"/>
      <c r="D147" s="181"/>
    </row>
    <row r="148" spans="1:4" s="70" customFormat="1" ht="12" customHeight="1">
      <c r="A148" s="284" t="s">
        <v>69</v>
      </c>
      <c r="B148" s="7" t="s">
        <v>406</v>
      </c>
      <c r="C148" s="375"/>
      <c r="D148" s="181"/>
    </row>
    <row r="149" spans="1:4" s="70" customFormat="1" ht="12" customHeight="1">
      <c r="A149" s="284" t="s">
        <v>236</v>
      </c>
      <c r="B149" s="7" t="s">
        <v>401</v>
      </c>
      <c r="C149" s="375"/>
      <c r="D149" s="181"/>
    </row>
    <row r="150" spans="1:4" ht="12.75" customHeight="1">
      <c r="A150" s="284" t="s">
        <v>237</v>
      </c>
      <c r="B150" s="7" t="s">
        <v>456</v>
      </c>
      <c r="C150" s="375"/>
      <c r="D150" s="181"/>
    </row>
    <row r="151" spans="1:4" ht="12.75" customHeight="1" thickBot="1">
      <c r="A151" s="293" t="s">
        <v>405</v>
      </c>
      <c r="B151" s="5" t="s">
        <v>408</v>
      </c>
      <c r="C151" s="376"/>
      <c r="D151" s="183"/>
    </row>
    <row r="152" spans="1:4" ht="12.75" customHeight="1" thickBot="1">
      <c r="A152" s="329" t="s">
        <v>15</v>
      </c>
      <c r="B152" s="75" t="s">
        <v>409</v>
      </c>
      <c r="C152" s="377"/>
      <c r="D152" s="188"/>
    </row>
    <row r="153" spans="1:4" ht="12" customHeight="1" thickBot="1">
      <c r="A153" s="329" t="s">
        <v>16</v>
      </c>
      <c r="B153" s="75" t="s">
        <v>410</v>
      </c>
      <c r="C153" s="377"/>
      <c r="D153" s="188"/>
    </row>
    <row r="154" spans="1:4" ht="15" customHeight="1" thickBot="1">
      <c r="A154" s="27" t="s">
        <v>17</v>
      </c>
      <c r="B154" s="75" t="s">
        <v>412</v>
      </c>
      <c r="C154" s="378">
        <f>+C129+C133+C140+C146+C152+C153</f>
        <v>0</v>
      </c>
      <c r="D154" s="276">
        <f>+D129+D133+D140+D146+D152+D153</f>
        <v>0</v>
      </c>
    </row>
    <row r="155" spans="1:4" ht="13.5" thickBot="1">
      <c r="A155" s="295" t="s">
        <v>18</v>
      </c>
      <c r="B155" s="241" t="s">
        <v>411</v>
      </c>
      <c r="C155" s="378">
        <f>+C128+C154</f>
        <v>570</v>
      </c>
      <c r="D155" s="276">
        <f>+D128+D154</f>
        <v>590</v>
      </c>
    </row>
    <row r="156" spans="1:4" ht="15" customHeight="1" thickBot="1">
      <c r="A156" s="247"/>
      <c r="B156" s="248"/>
      <c r="C156" s="248"/>
      <c r="D156" s="249"/>
    </row>
    <row r="157" spans="1:4" ht="14.25" customHeight="1" thickBot="1">
      <c r="A157" s="170" t="s">
        <v>457</v>
      </c>
      <c r="B157" s="171"/>
      <c r="C157" s="346"/>
      <c r="D157" s="73"/>
    </row>
    <row r="158" spans="1:4" ht="13.5" thickBot="1">
      <c r="A158" s="170" t="s">
        <v>153</v>
      </c>
      <c r="B158" s="171"/>
      <c r="C158" s="346"/>
      <c r="D158" s="73"/>
    </row>
  </sheetData>
  <sheetProtection formatCells="0"/>
  <mergeCells count="2">
    <mergeCell ref="B2:C2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B2" sqref="B2:C2"/>
    </sheetView>
  </sheetViews>
  <sheetFormatPr defaultColWidth="9.00390625" defaultRowHeight="12.75"/>
  <cols>
    <col min="1" max="1" width="13.875" style="168" customWidth="1"/>
    <col min="2" max="2" width="57.125" style="169" customWidth="1"/>
    <col min="3" max="3" width="22.00390625" style="169" customWidth="1"/>
    <col min="4" max="4" width="21.875" style="169" customWidth="1"/>
    <col min="5" max="16384" width="9.375" style="169" customWidth="1"/>
  </cols>
  <sheetData>
    <row r="1" spans="1:4" s="148" customFormat="1" ht="21" customHeight="1" thickBot="1">
      <c r="A1" s="147"/>
      <c r="B1" s="149"/>
      <c r="C1" s="149"/>
      <c r="D1" s="302" t="s">
        <v>503</v>
      </c>
    </row>
    <row r="2" spans="1:4" s="303" customFormat="1" ht="38.25" customHeight="1">
      <c r="A2" s="257" t="s">
        <v>151</v>
      </c>
      <c r="B2" s="494" t="s">
        <v>472</v>
      </c>
      <c r="C2" s="495"/>
      <c r="D2" s="239" t="s">
        <v>48</v>
      </c>
    </row>
    <row r="3" spans="1:4" s="303" customFormat="1" ht="24.75" thickBot="1">
      <c r="A3" s="296" t="s">
        <v>150</v>
      </c>
      <c r="B3" s="496" t="s">
        <v>338</v>
      </c>
      <c r="C3" s="497"/>
      <c r="D3" s="347" t="s">
        <v>42</v>
      </c>
    </row>
    <row r="4" spans="1:4" s="304" customFormat="1" ht="15.75" customHeight="1" thickBot="1">
      <c r="A4" s="151"/>
      <c r="B4" s="151"/>
      <c r="C4" s="151"/>
      <c r="D4" s="152" t="s">
        <v>43</v>
      </c>
    </row>
    <row r="5" spans="1:4" ht="24.75" thickBot="1">
      <c r="A5" s="258" t="s">
        <v>152</v>
      </c>
      <c r="B5" s="153" t="s">
        <v>44</v>
      </c>
      <c r="C5" s="344" t="s">
        <v>492</v>
      </c>
      <c r="D5" s="154" t="s">
        <v>493</v>
      </c>
    </row>
    <row r="6" spans="1:4" s="305" customFormat="1" ht="12.75" customHeight="1" thickBot="1">
      <c r="A6" s="128" t="s">
        <v>432</v>
      </c>
      <c r="B6" s="129" t="s">
        <v>433</v>
      </c>
      <c r="C6" s="345" t="s">
        <v>434</v>
      </c>
      <c r="D6" s="130" t="s">
        <v>436</v>
      </c>
    </row>
    <row r="7" spans="1:4" s="305" customFormat="1" ht="15.75" customHeight="1" thickBot="1">
      <c r="A7" s="155"/>
      <c r="B7" s="156" t="s">
        <v>45</v>
      </c>
      <c r="C7" s="156"/>
      <c r="D7" s="157"/>
    </row>
    <row r="8" spans="1:4" s="240" customFormat="1" ht="12" customHeight="1" thickBot="1">
      <c r="A8" s="128" t="s">
        <v>8</v>
      </c>
      <c r="B8" s="158" t="s">
        <v>458</v>
      </c>
      <c r="C8" s="348">
        <f>SUM(C9:C19)</f>
        <v>645</v>
      </c>
      <c r="D8" s="194">
        <f>SUM(D9:D19)</f>
        <v>645</v>
      </c>
    </row>
    <row r="9" spans="1:4" s="240" customFormat="1" ht="12" customHeight="1">
      <c r="A9" s="297" t="s">
        <v>70</v>
      </c>
      <c r="B9" s="8" t="s">
        <v>213</v>
      </c>
      <c r="C9" s="349"/>
      <c r="D9" s="232"/>
    </row>
    <row r="10" spans="1:4" s="240" customFormat="1" ht="12" customHeight="1">
      <c r="A10" s="298" t="s">
        <v>71</v>
      </c>
      <c r="B10" s="6" t="s">
        <v>214</v>
      </c>
      <c r="C10" s="190"/>
      <c r="D10" s="192"/>
    </row>
    <row r="11" spans="1:4" s="240" customFormat="1" ht="12" customHeight="1">
      <c r="A11" s="298" t="s">
        <v>72</v>
      </c>
      <c r="B11" s="6" t="s">
        <v>215</v>
      </c>
      <c r="C11" s="190"/>
      <c r="D11" s="192"/>
    </row>
    <row r="12" spans="1:4" s="240" customFormat="1" ht="12" customHeight="1">
      <c r="A12" s="298" t="s">
        <v>73</v>
      </c>
      <c r="B12" s="6" t="s">
        <v>216</v>
      </c>
      <c r="C12" s="190"/>
      <c r="D12" s="192"/>
    </row>
    <row r="13" spans="1:4" s="240" customFormat="1" ht="12" customHeight="1">
      <c r="A13" s="298" t="s">
        <v>107</v>
      </c>
      <c r="B13" s="6" t="s">
        <v>217</v>
      </c>
      <c r="C13" s="190">
        <v>644</v>
      </c>
      <c r="D13" s="192">
        <v>644</v>
      </c>
    </row>
    <row r="14" spans="1:4" s="240" customFormat="1" ht="12" customHeight="1">
      <c r="A14" s="298" t="s">
        <v>74</v>
      </c>
      <c r="B14" s="6" t="s">
        <v>339</v>
      </c>
      <c r="C14" s="190"/>
      <c r="D14" s="192"/>
    </row>
    <row r="15" spans="1:4" s="240" customFormat="1" ht="12" customHeight="1">
      <c r="A15" s="298" t="s">
        <v>75</v>
      </c>
      <c r="B15" s="5" t="s">
        <v>340</v>
      </c>
      <c r="C15" s="190"/>
      <c r="D15" s="192"/>
    </row>
    <row r="16" spans="1:4" s="240" customFormat="1" ht="12" customHeight="1">
      <c r="A16" s="298" t="s">
        <v>82</v>
      </c>
      <c r="B16" s="6" t="s">
        <v>220</v>
      </c>
      <c r="C16" s="255">
        <v>1</v>
      </c>
      <c r="D16" s="233">
        <v>1</v>
      </c>
    </row>
    <row r="17" spans="1:4" s="306" customFormat="1" ht="12" customHeight="1">
      <c r="A17" s="298" t="s">
        <v>83</v>
      </c>
      <c r="B17" s="6" t="s">
        <v>221</v>
      </c>
      <c r="C17" s="190"/>
      <c r="D17" s="192"/>
    </row>
    <row r="18" spans="1:4" s="306" customFormat="1" ht="12" customHeight="1">
      <c r="A18" s="298" t="s">
        <v>84</v>
      </c>
      <c r="B18" s="6" t="s">
        <v>372</v>
      </c>
      <c r="C18" s="350"/>
      <c r="D18" s="193"/>
    </row>
    <row r="19" spans="1:4" s="306" customFormat="1" ht="12" customHeight="1" thickBot="1">
      <c r="A19" s="298" t="s">
        <v>85</v>
      </c>
      <c r="B19" s="5" t="s">
        <v>222</v>
      </c>
      <c r="C19" s="350"/>
      <c r="D19" s="193"/>
    </row>
    <row r="20" spans="1:4" s="240" customFormat="1" ht="12" customHeight="1" thickBot="1">
      <c r="A20" s="128" t="s">
        <v>9</v>
      </c>
      <c r="B20" s="158" t="s">
        <v>341</v>
      </c>
      <c r="C20" s="348">
        <f>SUM(C21:C23)</f>
        <v>0</v>
      </c>
      <c r="D20" s="194">
        <f>SUM(D21:D23)</f>
        <v>40</v>
      </c>
    </row>
    <row r="21" spans="1:4" s="306" customFormat="1" ht="12" customHeight="1">
      <c r="A21" s="298" t="s">
        <v>76</v>
      </c>
      <c r="B21" s="7" t="s">
        <v>190</v>
      </c>
      <c r="C21" s="190"/>
      <c r="D21" s="192"/>
    </row>
    <row r="22" spans="1:4" s="306" customFormat="1" ht="12" customHeight="1">
      <c r="A22" s="298" t="s">
        <v>77</v>
      </c>
      <c r="B22" s="6" t="s">
        <v>342</v>
      </c>
      <c r="C22" s="190"/>
      <c r="D22" s="192"/>
    </row>
    <row r="23" spans="1:4" s="306" customFormat="1" ht="12" customHeight="1">
      <c r="A23" s="298" t="s">
        <v>78</v>
      </c>
      <c r="B23" s="6" t="s">
        <v>343</v>
      </c>
      <c r="C23" s="190"/>
      <c r="D23" s="192">
        <v>40</v>
      </c>
    </row>
    <row r="24" spans="1:4" s="306" customFormat="1" ht="12" customHeight="1" thickBot="1">
      <c r="A24" s="298" t="s">
        <v>79</v>
      </c>
      <c r="B24" s="6" t="s">
        <v>460</v>
      </c>
      <c r="C24" s="190"/>
      <c r="D24" s="192"/>
    </row>
    <row r="25" spans="1:4" s="306" customFormat="1" ht="12" customHeight="1" thickBot="1">
      <c r="A25" s="131" t="s">
        <v>10</v>
      </c>
      <c r="B25" s="75" t="s">
        <v>124</v>
      </c>
      <c r="C25" s="351"/>
      <c r="D25" s="217"/>
    </row>
    <row r="26" spans="1:4" s="306" customFormat="1" ht="12" customHeight="1" thickBot="1">
      <c r="A26" s="131" t="s">
        <v>11</v>
      </c>
      <c r="B26" s="75" t="s">
        <v>344</v>
      </c>
      <c r="C26" s="348">
        <f>+C27+C28</f>
        <v>0</v>
      </c>
      <c r="D26" s="194">
        <f>+D27+D28</f>
        <v>0</v>
      </c>
    </row>
    <row r="27" spans="1:4" s="306" customFormat="1" ht="12" customHeight="1">
      <c r="A27" s="299" t="s">
        <v>200</v>
      </c>
      <c r="B27" s="300" t="s">
        <v>342</v>
      </c>
      <c r="C27" s="352"/>
      <c r="D27" s="56"/>
    </row>
    <row r="28" spans="1:4" s="306" customFormat="1" ht="12" customHeight="1">
      <c r="A28" s="299" t="s">
        <v>203</v>
      </c>
      <c r="B28" s="301" t="s">
        <v>345</v>
      </c>
      <c r="C28" s="353"/>
      <c r="D28" s="195"/>
    </row>
    <row r="29" spans="1:4" s="306" customFormat="1" ht="12" customHeight="1" thickBot="1">
      <c r="A29" s="298" t="s">
        <v>204</v>
      </c>
      <c r="B29" s="87" t="s">
        <v>461</v>
      </c>
      <c r="C29" s="354"/>
      <c r="D29" s="58"/>
    </row>
    <row r="30" spans="1:4" s="306" customFormat="1" ht="12" customHeight="1" thickBot="1">
      <c r="A30" s="131" t="s">
        <v>12</v>
      </c>
      <c r="B30" s="75" t="s">
        <v>346</v>
      </c>
      <c r="C30" s="348">
        <f>+C31+C32+C33</f>
        <v>0</v>
      </c>
      <c r="D30" s="194">
        <f>+D31+D32+D33</f>
        <v>130</v>
      </c>
    </row>
    <row r="31" spans="1:4" s="306" customFormat="1" ht="12" customHeight="1">
      <c r="A31" s="299" t="s">
        <v>63</v>
      </c>
      <c r="B31" s="300" t="s">
        <v>227</v>
      </c>
      <c r="C31" s="352"/>
      <c r="D31" s="56"/>
    </row>
    <row r="32" spans="1:4" s="306" customFormat="1" ht="12" customHeight="1">
      <c r="A32" s="299" t="s">
        <v>64</v>
      </c>
      <c r="B32" s="301" t="s">
        <v>228</v>
      </c>
      <c r="C32" s="353"/>
      <c r="D32" s="195"/>
    </row>
    <row r="33" spans="1:4" s="306" customFormat="1" ht="12" customHeight="1" thickBot="1">
      <c r="A33" s="298" t="s">
        <v>65</v>
      </c>
      <c r="B33" s="87" t="s">
        <v>229</v>
      </c>
      <c r="C33" s="354"/>
      <c r="D33" s="58">
        <v>130</v>
      </c>
    </row>
    <row r="34" spans="1:4" s="240" customFormat="1" ht="12" customHeight="1" thickBot="1">
      <c r="A34" s="131" t="s">
        <v>13</v>
      </c>
      <c r="B34" s="75" t="s">
        <v>315</v>
      </c>
      <c r="C34" s="351"/>
      <c r="D34" s="217"/>
    </row>
    <row r="35" spans="1:4" s="240" customFormat="1" ht="12" customHeight="1" thickBot="1">
      <c r="A35" s="131" t="s">
        <v>14</v>
      </c>
      <c r="B35" s="75" t="s">
        <v>347</v>
      </c>
      <c r="C35" s="355"/>
      <c r="D35" s="217">
        <v>50</v>
      </c>
    </row>
    <row r="36" spans="1:4" s="240" customFormat="1" ht="12" customHeight="1" thickBot="1">
      <c r="A36" s="128" t="s">
        <v>15</v>
      </c>
      <c r="B36" s="75" t="s">
        <v>462</v>
      </c>
      <c r="C36" s="356">
        <f>+C8+C20+C25+C26+C30+C34+C35</f>
        <v>645</v>
      </c>
      <c r="D36" s="194">
        <f>+D8+D20+D25+D26+D30+D34+D35</f>
        <v>865</v>
      </c>
    </row>
    <row r="37" spans="1:4" s="240" customFormat="1" ht="12" customHeight="1" thickBot="1">
      <c r="A37" s="159" t="s">
        <v>16</v>
      </c>
      <c r="B37" s="75" t="s">
        <v>348</v>
      </c>
      <c r="C37" s="356">
        <f>+C38+C39+C40</f>
        <v>15588</v>
      </c>
      <c r="D37" s="194">
        <f>+D38+D39+D40</f>
        <v>13983</v>
      </c>
    </row>
    <row r="38" spans="1:4" s="240" customFormat="1" ht="12" customHeight="1">
      <c r="A38" s="299" t="s">
        <v>349</v>
      </c>
      <c r="B38" s="300" t="s">
        <v>168</v>
      </c>
      <c r="C38" s="352">
        <v>442</v>
      </c>
      <c r="D38" s="56">
        <v>442</v>
      </c>
    </row>
    <row r="39" spans="1:4" s="240" customFormat="1" ht="12" customHeight="1">
      <c r="A39" s="299" t="s">
        <v>350</v>
      </c>
      <c r="B39" s="301" t="s">
        <v>2</v>
      </c>
      <c r="C39" s="353"/>
      <c r="D39" s="195"/>
    </row>
    <row r="40" spans="1:4" s="306" customFormat="1" ht="12" customHeight="1" thickBot="1">
      <c r="A40" s="298" t="s">
        <v>351</v>
      </c>
      <c r="B40" s="87" t="s">
        <v>352</v>
      </c>
      <c r="C40" s="354">
        <v>15146</v>
      </c>
      <c r="D40" s="58">
        <v>13541</v>
      </c>
    </row>
    <row r="41" spans="1:4" s="306" customFormat="1" ht="15" customHeight="1" thickBot="1">
      <c r="A41" s="159" t="s">
        <v>17</v>
      </c>
      <c r="B41" s="160" t="s">
        <v>353</v>
      </c>
      <c r="C41" s="357">
        <f>+C36+C37</f>
        <v>16233</v>
      </c>
      <c r="D41" s="237">
        <f>+D36+D37</f>
        <v>14848</v>
      </c>
    </row>
    <row r="42" spans="1:4" s="306" customFormat="1" ht="15" customHeight="1">
      <c r="A42" s="161"/>
      <c r="B42" s="162"/>
      <c r="C42" s="162"/>
      <c r="D42" s="234"/>
    </row>
    <row r="43" spans="1:4" ht="13.5" thickBot="1">
      <c r="A43" s="163"/>
      <c r="B43" s="164"/>
      <c r="C43" s="164"/>
      <c r="D43" s="235"/>
    </row>
    <row r="44" spans="1:4" s="305" customFormat="1" ht="16.5" customHeight="1" thickBot="1">
      <c r="A44" s="165"/>
      <c r="B44" s="166" t="s">
        <v>46</v>
      </c>
      <c r="C44" s="166"/>
      <c r="D44" s="236"/>
    </row>
    <row r="45" spans="1:4" s="307" customFormat="1" ht="12" customHeight="1" thickBot="1">
      <c r="A45" s="131" t="s">
        <v>8</v>
      </c>
      <c r="B45" s="75" t="s">
        <v>354</v>
      </c>
      <c r="C45" s="348">
        <f>SUM(C46:C50)</f>
        <v>16233</v>
      </c>
      <c r="D45" s="194">
        <f>SUM(D46:D50)</f>
        <v>14668</v>
      </c>
    </row>
    <row r="46" spans="1:4" ht="12" customHeight="1">
      <c r="A46" s="298" t="s">
        <v>70</v>
      </c>
      <c r="B46" s="7" t="s">
        <v>38</v>
      </c>
      <c r="C46" s="352">
        <v>9910</v>
      </c>
      <c r="D46" s="56">
        <v>8782</v>
      </c>
    </row>
    <row r="47" spans="1:4" ht="12" customHeight="1">
      <c r="A47" s="298" t="s">
        <v>71</v>
      </c>
      <c r="B47" s="6" t="s">
        <v>133</v>
      </c>
      <c r="C47" s="358">
        <v>2675</v>
      </c>
      <c r="D47" s="57">
        <v>2395</v>
      </c>
    </row>
    <row r="48" spans="1:4" ht="12" customHeight="1">
      <c r="A48" s="298" t="s">
        <v>72</v>
      </c>
      <c r="B48" s="6" t="s">
        <v>99</v>
      </c>
      <c r="C48" s="358">
        <v>3648</v>
      </c>
      <c r="D48" s="57">
        <v>3491</v>
      </c>
    </row>
    <row r="49" spans="1:4" ht="12" customHeight="1">
      <c r="A49" s="298" t="s">
        <v>73</v>
      </c>
      <c r="B49" s="6" t="s">
        <v>134</v>
      </c>
      <c r="C49" s="358"/>
      <c r="D49" s="57"/>
    </row>
    <row r="50" spans="1:4" ht="12" customHeight="1" thickBot="1">
      <c r="A50" s="298" t="s">
        <v>107</v>
      </c>
      <c r="B50" s="6" t="s">
        <v>135</v>
      </c>
      <c r="C50" s="358"/>
      <c r="D50" s="57"/>
    </row>
    <row r="51" spans="1:4" ht="12" customHeight="1" thickBot="1">
      <c r="A51" s="131" t="s">
        <v>9</v>
      </c>
      <c r="B51" s="75" t="s">
        <v>355</v>
      </c>
      <c r="C51" s="348">
        <f>SUM(C52:C54)</f>
        <v>0</v>
      </c>
      <c r="D51" s="194">
        <f>SUM(D52:D54)</f>
        <v>180</v>
      </c>
    </row>
    <row r="52" spans="1:4" s="307" customFormat="1" ht="12" customHeight="1">
      <c r="A52" s="298" t="s">
        <v>76</v>
      </c>
      <c r="B52" s="7" t="s">
        <v>158</v>
      </c>
      <c r="C52" s="352"/>
      <c r="D52" s="56">
        <v>180</v>
      </c>
    </row>
    <row r="53" spans="1:4" ht="12" customHeight="1">
      <c r="A53" s="298" t="s">
        <v>77</v>
      </c>
      <c r="B53" s="6" t="s">
        <v>137</v>
      </c>
      <c r="C53" s="358"/>
      <c r="D53" s="57"/>
    </row>
    <row r="54" spans="1:4" ht="12" customHeight="1">
      <c r="A54" s="298" t="s">
        <v>78</v>
      </c>
      <c r="B54" s="6" t="s">
        <v>47</v>
      </c>
      <c r="C54" s="358"/>
      <c r="D54" s="57"/>
    </row>
    <row r="55" spans="1:4" ht="12" customHeight="1" thickBot="1">
      <c r="A55" s="298" t="s">
        <v>79</v>
      </c>
      <c r="B55" s="6" t="s">
        <v>459</v>
      </c>
      <c r="C55" s="358"/>
      <c r="D55" s="57"/>
    </row>
    <row r="56" spans="1:4" ht="15" customHeight="1" thickBot="1">
      <c r="A56" s="131" t="s">
        <v>10</v>
      </c>
      <c r="B56" s="75" t="s">
        <v>4</v>
      </c>
      <c r="C56" s="351"/>
      <c r="D56" s="217"/>
    </row>
    <row r="57" spans="1:4" ht="13.5" thickBot="1">
      <c r="A57" s="131" t="s">
        <v>11</v>
      </c>
      <c r="B57" s="167" t="s">
        <v>463</v>
      </c>
      <c r="C57" s="359">
        <f>+C45+C51+C56</f>
        <v>16233</v>
      </c>
      <c r="D57" s="237">
        <f>+D45+D51+D56</f>
        <v>14848</v>
      </c>
    </row>
    <row r="58" ht="15" customHeight="1" thickBot="1">
      <c r="D58" s="238"/>
    </row>
    <row r="59" spans="1:4" ht="14.25" customHeight="1" thickBot="1">
      <c r="A59" s="170" t="s">
        <v>457</v>
      </c>
      <c r="B59" s="171"/>
      <c r="C59" s="346">
        <v>3</v>
      </c>
      <c r="D59" s="73">
        <v>3</v>
      </c>
    </row>
    <row r="60" spans="1:4" ht="13.5" thickBot="1">
      <c r="A60" s="170" t="s">
        <v>153</v>
      </c>
      <c r="B60" s="171"/>
      <c r="C60" s="346"/>
      <c r="D60" s="73"/>
    </row>
  </sheetData>
  <sheetProtection formatCells="0"/>
  <mergeCells count="2">
    <mergeCell ref="B2:C2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tabSelected="1" zoomScale="145" zoomScaleNormal="145" workbookViewId="0" topLeftCell="A1">
      <selection activeCell="B2" sqref="B2:C2"/>
    </sheetView>
  </sheetViews>
  <sheetFormatPr defaultColWidth="9.00390625" defaultRowHeight="12.75"/>
  <cols>
    <col min="1" max="1" width="13.875" style="168" customWidth="1"/>
    <col min="2" max="2" width="57.125" style="169" customWidth="1"/>
    <col min="3" max="3" width="22.125" style="169" customWidth="1"/>
    <col min="4" max="4" width="21.875" style="169" customWidth="1"/>
    <col min="5" max="16384" width="9.375" style="169" customWidth="1"/>
  </cols>
  <sheetData>
    <row r="1" spans="1:4" s="148" customFormat="1" ht="21" customHeight="1" thickBot="1">
      <c r="A1" s="147"/>
      <c r="B1" s="149"/>
      <c r="C1" s="149"/>
      <c r="D1" s="302" t="s">
        <v>504</v>
      </c>
    </row>
    <row r="2" spans="1:4" s="303" customFormat="1" ht="38.25" customHeight="1">
      <c r="A2" s="257" t="s">
        <v>151</v>
      </c>
      <c r="B2" s="494" t="s">
        <v>472</v>
      </c>
      <c r="C2" s="495"/>
      <c r="D2" s="239" t="s">
        <v>48</v>
      </c>
    </row>
    <row r="3" spans="1:4" s="303" customFormat="1" ht="24.75" thickBot="1">
      <c r="A3" s="296" t="s">
        <v>150</v>
      </c>
      <c r="B3" s="496" t="s">
        <v>356</v>
      </c>
      <c r="C3" s="497"/>
      <c r="D3" s="347" t="s">
        <v>48</v>
      </c>
    </row>
    <row r="4" spans="1:4" s="304" customFormat="1" ht="15.75" customHeight="1" thickBot="1">
      <c r="A4" s="151"/>
      <c r="B4" s="151"/>
      <c r="C4" s="151"/>
      <c r="D4" s="152" t="s">
        <v>43</v>
      </c>
    </row>
    <row r="5" spans="1:4" ht="24.75" thickBot="1">
      <c r="A5" s="258" t="s">
        <v>152</v>
      </c>
      <c r="B5" s="153" t="s">
        <v>44</v>
      </c>
      <c r="C5" s="344" t="s">
        <v>492</v>
      </c>
      <c r="D5" s="154" t="s">
        <v>493</v>
      </c>
    </row>
    <row r="6" spans="1:4" s="305" customFormat="1" ht="12.75" customHeight="1" thickBot="1">
      <c r="A6" s="128" t="s">
        <v>432</v>
      </c>
      <c r="B6" s="129" t="s">
        <v>433</v>
      </c>
      <c r="C6" s="345" t="s">
        <v>434</v>
      </c>
      <c r="D6" s="130" t="s">
        <v>436</v>
      </c>
    </row>
    <row r="7" spans="1:4" s="305" customFormat="1" ht="15.75" customHeight="1" thickBot="1">
      <c r="A7" s="155"/>
      <c r="B7" s="156" t="s">
        <v>45</v>
      </c>
      <c r="C7" s="156"/>
      <c r="D7" s="157"/>
    </row>
    <row r="8" spans="1:4" s="240" customFormat="1" ht="12" customHeight="1" thickBot="1">
      <c r="A8" s="128" t="s">
        <v>8</v>
      </c>
      <c r="B8" s="158" t="s">
        <v>458</v>
      </c>
      <c r="C8" s="348">
        <f>SUM(C9:C19)</f>
        <v>645</v>
      </c>
      <c r="D8" s="194">
        <f>SUM(D9:D19)</f>
        <v>645</v>
      </c>
    </row>
    <row r="9" spans="1:4" s="240" customFormat="1" ht="12" customHeight="1">
      <c r="A9" s="297" t="s">
        <v>70</v>
      </c>
      <c r="B9" s="8" t="s">
        <v>213</v>
      </c>
      <c r="C9" s="349"/>
      <c r="D9" s="232"/>
    </row>
    <row r="10" spans="1:4" s="240" customFormat="1" ht="12" customHeight="1">
      <c r="A10" s="298" t="s">
        <v>71</v>
      </c>
      <c r="B10" s="6" t="s">
        <v>214</v>
      </c>
      <c r="C10" s="190"/>
      <c r="D10" s="192"/>
    </row>
    <row r="11" spans="1:4" s="240" customFormat="1" ht="12" customHeight="1">
      <c r="A11" s="298" t="s">
        <v>72</v>
      </c>
      <c r="B11" s="6" t="s">
        <v>215</v>
      </c>
      <c r="C11" s="190"/>
      <c r="D11" s="192"/>
    </row>
    <row r="12" spans="1:4" s="240" customFormat="1" ht="12" customHeight="1">
      <c r="A12" s="298" t="s">
        <v>73</v>
      </c>
      <c r="B12" s="6" t="s">
        <v>216</v>
      </c>
      <c r="C12" s="190"/>
      <c r="D12" s="192"/>
    </row>
    <row r="13" spans="1:4" s="240" customFormat="1" ht="12" customHeight="1">
      <c r="A13" s="298" t="s">
        <v>107</v>
      </c>
      <c r="B13" s="6" t="s">
        <v>217</v>
      </c>
      <c r="C13" s="190">
        <v>644</v>
      </c>
      <c r="D13" s="192">
        <v>644</v>
      </c>
    </row>
    <row r="14" spans="1:4" s="240" customFormat="1" ht="12" customHeight="1">
      <c r="A14" s="298" t="s">
        <v>74</v>
      </c>
      <c r="B14" s="6" t="s">
        <v>339</v>
      </c>
      <c r="C14" s="190"/>
      <c r="D14" s="192"/>
    </row>
    <row r="15" spans="1:4" s="240" customFormat="1" ht="12" customHeight="1">
      <c r="A15" s="298" t="s">
        <v>75</v>
      </c>
      <c r="B15" s="5" t="s">
        <v>340</v>
      </c>
      <c r="C15" s="190"/>
      <c r="D15" s="192"/>
    </row>
    <row r="16" spans="1:4" s="240" customFormat="1" ht="12" customHeight="1">
      <c r="A16" s="298" t="s">
        <v>82</v>
      </c>
      <c r="B16" s="6" t="s">
        <v>220</v>
      </c>
      <c r="C16" s="255">
        <v>1</v>
      </c>
      <c r="D16" s="233">
        <v>1</v>
      </c>
    </row>
    <row r="17" spans="1:4" s="306" customFormat="1" ht="12" customHeight="1">
      <c r="A17" s="298" t="s">
        <v>83</v>
      </c>
      <c r="B17" s="6" t="s">
        <v>221</v>
      </c>
      <c r="C17" s="190"/>
      <c r="D17" s="192"/>
    </row>
    <row r="18" spans="1:4" s="306" customFormat="1" ht="12" customHeight="1">
      <c r="A18" s="298" t="s">
        <v>84</v>
      </c>
      <c r="B18" s="6" t="s">
        <v>372</v>
      </c>
      <c r="C18" s="350"/>
      <c r="D18" s="193"/>
    </row>
    <row r="19" spans="1:4" s="306" customFormat="1" ht="12" customHeight="1" thickBot="1">
      <c r="A19" s="298" t="s">
        <v>85</v>
      </c>
      <c r="B19" s="5" t="s">
        <v>222</v>
      </c>
      <c r="C19" s="350"/>
      <c r="D19" s="193"/>
    </row>
    <row r="20" spans="1:4" s="240" customFormat="1" ht="12" customHeight="1" thickBot="1">
      <c r="A20" s="128" t="s">
        <v>9</v>
      </c>
      <c r="B20" s="158" t="s">
        <v>341</v>
      </c>
      <c r="C20" s="348">
        <f>SUM(C21:C23)</f>
        <v>0</v>
      </c>
      <c r="D20" s="194">
        <f>SUM(D21:D23)</f>
        <v>40</v>
      </c>
    </row>
    <row r="21" spans="1:4" s="306" customFormat="1" ht="12" customHeight="1">
      <c r="A21" s="298" t="s">
        <v>76</v>
      </c>
      <c r="B21" s="7" t="s">
        <v>190</v>
      </c>
      <c r="C21" s="190"/>
      <c r="D21" s="192"/>
    </row>
    <row r="22" spans="1:4" s="306" customFormat="1" ht="12" customHeight="1">
      <c r="A22" s="298" t="s">
        <v>77</v>
      </c>
      <c r="B22" s="6" t="s">
        <v>342</v>
      </c>
      <c r="C22" s="190"/>
      <c r="D22" s="192"/>
    </row>
    <row r="23" spans="1:4" s="306" customFormat="1" ht="12" customHeight="1">
      <c r="A23" s="298" t="s">
        <v>78</v>
      </c>
      <c r="B23" s="6" t="s">
        <v>343</v>
      </c>
      <c r="C23" s="190"/>
      <c r="D23" s="192">
        <v>40</v>
      </c>
    </row>
    <row r="24" spans="1:4" s="306" customFormat="1" ht="12" customHeight="1" thickBot="1">
      <c r="A24" s="298" t="s">
        <v>79</v>
      </c>
      <c r="B24" s="6" t="s">
        <v>460</v>
      </c>
      <c r="C24" s="190"/>
      <c r="D24" s="192"/>
    </row>
    <row r="25" spans="1:4" s="306" customFormat="1" ht="12" customHeight="1" thickBot="1">
      <c r="A25" s="131" t="s">
        <v>10</v>
      </c>
      <c r="B25" s="75" t="s">
        <v>124</v>
      </c>
      <c r="C25" s="351"/>
      <c r="D25" s="217"/>
    </row>
    <row r="26" spans="1:4" s="306" customFormat="1" ht="12" customHeight="1" thickBot="1">
      <c r="A26" s="131" t="s">
        <v>11</v>
      </c>
      <c r="B26" s="75" t="s">
        <v>344</v>
      </c>
      <c r="C26" s="348">
        <f>+C27+C28</f>
        <v>0</v>
      </c>
      <c r="D26" s="194">
        <f>+D27+D28</f>
        <v>0</v>
      </c>
    </row>
    <row r="27" spans="1:4" s="306" customFormat="1" ht="12" customHeight="1">
      <c r="A27" s="299" t="s">
        <v>200</v>
      </c>
      <c r="B27" s="300" t="s">
        <v>342</v>
      </c>
      <c r="C27" s="352"/>
      <c r="D27" s="56"/>
    </row>
    <row r="28" spans="1:4" s="306" customFormat="1" ht="12" customHeight="1">
      <c r="A28" s="299" t="s">
        <v>203</v>
      </c>
      <c r="B28" s="301" t="s">
        <v>345</v>
      </c>
      <c r="C28" s="353"/>
      <c r="D28" s="195"/>
    </row>
    <row r="29" spans="1:4" s="306" customFormat="1" ht="12" customHeight="1" thickBot="1">
      <c r="A29" s="298" t="s">
        <v>204</v>
      </c>
      <c r="B29" s="87" t="s">
        <v>461</v>
      </c>
      <c r="C29" s="354"/>
      <c r="D29" s="58"/>
    </row>
    <row r="30" spans="1:4" s="306" customFormat="1" ht="12" customHeight="1" thickBot="1">
      <c r="A30" s="131" t="s">
        <v>12</v>
      </c>
      <c r="B30" s="75" t="s">
        <v>346</v>
      </c>
      <c r="C30" s="348">
        <f>+C31+C32+C33</f>
        <v>0</v>
      </c>
      <c r="D30" s="194">
        <f>+D31+D32+D33</f>
        <v>130</v>
      </c>
    </row>
    <row r="31" spans="1:4" s="306" customFormat="1" ht="12" customHeight="1">
      <c r="A31" s="299" t="s">
        <v>63</v>
      </c>
      <c r="B31" s="300" t="s">
        <v>227</v>
      </c>
      <c r="C31" s="352"/>
      <c r="D31" s="56"/>
    </row>
    <row r="32" spans="1:4" s="306" customFormat="1" ht="12" customHeight="1">
      <c r="A32" s="299" t="s">
        <v>64</v>
      </c>
      <c r="B32" s="301" t="s">
        <v>228</v>
      </c>
      <c r="C32" s="353"/>
      <c r="D32" s="195"/>
    </row>
    <row r="33" spans="1:4" s="306" customFormat="1" ht="12" customHeight="1" thickBot="1">
      <c r="A33" s="298" t="s">
        <v>65</v>
      </c>
      <c r="B33" s="87" t="s">
        <v>229</v>
      </c>
      <c r="C33" s="354"/>
      <c r="D33" s="58">
        <v>130</v>
      </c>
    </row>
    <row r="34" spans="1:4" s="240" customFormat="1" ht="12" customHeight="1" thickBot="1">
      <c r="A34" s="131" t="s">
        <v>13</v>
      </c>
      <c r="B34" s="75" t="s">
        <v>315</v>
      </c>
      <c r="C34" s="351"/>
      <c r="D34" s="217"/>
    </row>
    <row r="35" spans="1:4" s="240" customFormat="1" ht="12" customHeight="1" thickBot="1">
      <c r="A35" s="131" t="s">
        <v>14</v>
      </c>
      <c r="B35" s="75" t="s">
        <v>347</v>
      </c>
      <c r="C35" s="355"/>
      <c r="D35" s="217">
        <v>50</v>
      </c>
    </row>
    <row r="36" spans="1:4" s="240" customFormat="1" ht="12" customHeight="1" thickBot="1">
      <c r="A36" s="128" t="s">
        <v>15</v>
      </c>
      <c r="B36" s="75" t="s">
        <v>462</v>
      </c>
      <c r="C36" s="356">
        <f>+C8+C20+C25+C26+C30+C34+C35</f>
        <v>645</v>
      </c>
      <c r="D36" s="194">
        <f>+D8+D20+D25+D26+D30+D34+D35</f>
        <v>865</v>
      </c>
    </row>
    <row r="37" spans="1:4" s="240" customFormat="1" ht="12" customHeight="1" thickBot="1">
      <c r="A37" s="159" t="s">
        <v>16</v>
      </c>
      <c r="B37" s="75" t="s">
        <v>348</v>
      </c>
      <c r="C37" s="356">
        <f>+C38+C39+C40</f>
        <v>15588</v>
      </c>
      <c r="D37" s="194">
        <f>+D38+D39+D40</f>
        <v>13983</v>
      </c>
    </row>
    <row r="38" spans="1:4" s="240" customFormat="1" ht="12" customHeight="1">
      <c r="A38" s="299" t="s">
        <v>349</v>
      </c>
      <c r="B38" s="300" t="s">
        <v>168</v>
      </c>
      <c r="C38" s="352">
        <v>442</v>
      </c>
      <c r="D38" s="56">
        <v>442</v>
      </c>
    </row>
    <row r="39" spans="1:4" s="240" customFormat="1" ht="12" customHeight="1">
      <c r="A39" s="299" t="s">
        <v>350</v>
      </c>
      <c r="B39" s="301" t="s">
        <v>2</v>
      </c>
      <c r="C39" s="353"/>
      <c r="D39" s="195"/>
    </row>
    <row r="40" spans="1:4" s="306" customFormat="1" ht="12" customHeight="1" thickBot="1">
      <c r="A40" s="298" t="s">
        <v>351</v>
      </c>
      <c r="B40" s="87" t="s">
        <v>352</v>
      </c>
      <c r="C40" s="354">
        <v>15146</v>
      </c>
      <c r="D40" s="58">
        <v>13541</v>
      </c>
    </row>
    <row r="41" spans="1:4" s="306" customFormat="1" ht="15" customHeight="1" thickBot="1">
      <c r="A41" s="159" t="s">
        <v>17</v>
      </c>
      <c r="B41" s="160" t="s">
        <v>353</v>
      </c>
      <c r="C41" s="357">
        <f>+C36+C37</f>
        <v>16233</v>
      </c>
      <c r="D41" s="237">
        <f>+D36+D37</f>
        <v>14848</v>
      </c>
    </row>
    <row r="42" spans="1:4" s="306" customFormat="1" ht="15" customHeight="1">
      <c r="A42" s="161"/>
      <c r="B42" s="162"/>
      <c r="C42" s="162"/>
      <c r="D42" s="234"/>
    </row>
    <row r="43" spans="1:4" ht="13.5" thickBot="1">
      <c r="A43" s="163"/>
      <c r="B43" s="164"/>
      <c r="C43" s="164"/>
      <c r="D43" s="235"/>
    </row>
    <row r="44" spans="1:4" s="305" customFormat="1" ht="16.5" customHeight="1" thickBot="1">
      <c r="A44" s="165"/>
      <c r="B44" s="166" t="s">
        <v>46</v>
      </c>
      <c r="C44" s="166"/>
      <c r="D44" s="236"/>
    </row>
    <row r="45" spans="1:4" s="307" customFormat="1" ht="12" customHeight="1" thickBot="1">
      <c r="A45" s="131" t="s">
        <v>8</v>
      </c>
      <c r="B45" s="75" t="s">
        <v>354</v>
      </c>
      <c r="C45" s="348">
        <f>SUM(C46:C50)</f>
        <v>16233</v>
      </c>
      <c r="D45" s="194">
        <f>SUM(D46:D50)</f>
        <v>14668</v>
      </c>
    </row>
    <row r="46" spans="1:4" ht="12" customHeight="1">
      <c r="A46" s="298" t="s">
        <v>70</v>
      </c>
      <c r="B46" s="7" t="s">
        <v>38</v>
      </c>
      <c r="C46" s="352">
        <v>9910</v>
      </c>
      <c r="D46" s="56">
        <v>8782</v>
      </c>
    </row>
    <row r="47" spans="1:4" ht="12" customHeight="1">
      <c r="A47" s="298" t="s">
        <v>71</v>
      </c>
      <c r="B47" s="6" t="s">
        <v>133</v>
      </c>
      <c r="C47" s="358">
        <v>2675</v>
      </c>
      <c r="D47" s="57">
        <v>2395</v>
      </c>
    </row>
    <row r="48" spans="1:4" ht="12" customHeight="1">
      <c r="A48" s="298" t="s">
        <v>72</v>
      </c>
      <c r="B48" s="6" t="s">
        <v>99</v>
      </c>
      <c r="C48" s="358">
        <v>3648</v>
      </c>
      <c r="D48" s="57">
        <v>3491</v>
      </c>
    </row>
    <row r="49" spans="1:4" ht="12" customHeight="1">
      <c r="A49" s="298" t="s">
        <v>73</v>
      </c>
      <c r="B49" s="6" t="s">
        <v>134</v>
      </c>
      <c r="C49" s="358"/>
      <c r="D49" s="57"/>
    </row>
    <row r="50" spans="1:4" ht="12" customHeight="1" thickBot="1">
      <c r="A50" s="298" t="s">
        <v>107</v>
      </c>
      <c r="B50" s="6" t="s">
        <v>135</v>
      </c>
      <c r="C50" s="358"/>
      <c r="D50" s="57"/>
    </row>
    <row r="51" spans="1:4" ht="12" customHeight="1" thickBot="1">
      <c r="A51" s="131" t="s">
        <v>9</v>
      </c>
      <c r="B51" s="75" t="s">
        <v>355</v>
      </c>
      <c r="C51" s="348">
        <f>SUM(C52:C54)</f>
        <v>0</v>
      </c>
      <c r="D51" s="194">
        <f>SUM(D52:D54)</f>
        <v>180</v>
      </c>
    </row>
    <row r="52" spans="1:4" s="307" customFormat="1" ht="12" customHeight="1">
      <c r="A52" s="298" t="s">
        <v>76</v>
      </c>
      <c r="B52" s="7" t="s">
        <v>158</v>
      </c>
      <c r="C52" s="352"/>
      <c r="D52" s="56">
        <v>180</v>
      </c>
    </row>
    <row r="53" spans="1:4" ht="12" customHeight="1">
      <c r="A53" s="298" t="s">
        <v>77</v>
      </c>
      <c r="B53" s="6" t="s">
        <v>137</v>
      </c>
      <c r="C53" s="358"/>
      <c r="D53" s="57"/>
    </row>
    <row r="54" spans="1:4" ht="12" customHeight="1">
      <c r="A54" s="298" t="s">
        <v>78</v>
      </c>
      <c r="B54" s="6" t="s">
        <v>47</v>
      </c>
      <c r="C54" s="358"/>
      <c r="D54" s="57"/>
    </row>
    <row r="55" spans="1:4" ht="12" customHeight="1" thickBot="1">
      <c r="A55" s="298" t="s">
        <v>79</v>
      </c>
      <c r="B55" s="6" t="s">
        <v>459</v>
      </c>
      <c r="C55" s="358"/>
      <c r="D55" s="57"/>
    </row>
    <row r="56" spans="1:4" ht="15" customHeight="1" thickBot="1">
      <c r="A56" s="131" t="s">
        <v>10</v>
      </c>
      <c r="B56" s="75" t="s">
        <v>4</v>
      </c>
      <c r="C56" s="351"/>
      <c r="D56" s="217"/>
    </row>
    <row r="57" spans="1:4" ht="13.5" thickBot="1">
      <c r="A57" s="131" t="s">
        <v>11</v>
      </c>
      <c r="B57" s="167" t="s">
        <v>463</v>
      </c>
      <c r="C57" s="359">
        <f>+C45+C51+C56</f>
        <v>16233</v>
      </c>
      <c r="D57" s="237">
        <f>+D45+D51+D56</f>
        <v>14848</v>
      </c>
    </row>
    <row r="58" ht="15" customHeight="1" thickBot="1">
      <c r="D58" s="238"/>
    </row>
    <row r="59" spans="1:4" ht="14.25" customHeight="1" thickBot="1">
      <c r="A59" s="170" t="s">
        <v>457</v>
      </c>
      <c r="B59" s="171"/>
      <c r="C59" s="346">
        <v>3</v>
      </c>
      <c r="D59" s="73">
        <v>3</v>
      </c>
    </row>
    <row r="60" spans="1:4" ht="13.5" thickBot="1">
      <c r="A60" s="170" t="s">
        <v>153</v>
      </c>
      <c r="B60" s="171"/>
      <c r="C60" s="346"/>
      <c r="D60" s="73"/>
    </row>
  </sheetData>
  <sheetProtection formatCells="0"/>
  <mergeCells count="2">
    <mergeCell ref="B2:C2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">
      <selection activeCell="F118" sqref="F118"/>
    </sheetView>
  </sheetViews>
  <sheetFormatPr defaultColWidth="9.00390625" defaultRowHeight="12.75"/>
  <cols>
    <col min="1" max="1" width="9.50390625" style="242" customWidth="1"/>
    <col min="2" max="2" width="64.50390625" style="242" customWidth="1"/>
    <col min="3" max="5" width="11.125" style="242" customWidth="1"/>
    <col min="6" max="6" width="11.125" style="243" customWidth="1"/>
    <col min="7" max="7" width="9.00390625" style="263" customWidth="1"/>
    <col min="8" max="16384" width="9.375" style="263" customWidth="1"/>
  </cols>
  <sheetData>
    <row r="1" spans="1:6" ht="15.75" customHeight="1">
      <c r="A1" s="448" t="s">
        <v>5</v>
      </c>
      <c r="B1" s="448"/>
      <c r="C1" s="448"/>
      <c r="D1" s="448"/>
      <c r="E1" s="448"/>
      <c r="F1" s="448"/>
    </row>
    <row r="2" spans="1:6" ht="15.75" customHeight="1" thickBot="1">
      <c r="A2" s="447" t="s">
        <v>111</v>
      </c>
      <c r="B2" s="447"/>
      <c r="C2" s="86"/>
      <c r="D2" s="86"/>
      <c r="E2" s="86"/>
      <c r="F2" s="189" t="s">
        <v>159</v>
      </c>
    </row>
    <row r="3" spans="1:6" ht="37.5" customHeight="1" thickBot="1">
      <c r="A3" s="21" t="s">
        <v>58</v>
      </c>
      <c r="B3" s="22" t="s">
        <v>7</v>
      </c>
      <c r="C3" s="379" t="s">
        <v>492</v>
      </c>
      <c r="D3" s="22" t="s">
        <v>494</v>
      </c>
      <c r="E3" s="425" t="s">
        <v>495</v>
      </c>
      <c r="F3" s="443" t="s">
        <v>496</v>
      </c>
    </row>
    <row r="4" spans="1:6" s="264" customFormat="1" ht="12" customHeight="1" thickBot="1">
      <c r="A4" s="259" t="s">
        <v>432</v>
      </c>
      <c r="B4" s="260" t="s">
        <v>433</v>
      </c>
      <c r="C4" s="380" t="s">
        <v>434</v>
      </c>
      <c r="D4" s="260" t="s">
        <v>436</v>
      </c>
      <c r="E4" s="426" t="s">
        <v>435</v>
      </c>
      <c r="F4" s="442" t="s">
        <v>437</v>
      </c>
    </row>
    <row r="5" spans="1:6" s="265" customFormat="1" ht="12" customHeight="1" thickBot="1">
      <c r="A5" s="18" t="s">
        <v>8</v>
      </c>
      <c r="B5" s="19" t="s">
        <v>184</v>
      </c>
      <c r="C5" s="362">
        <f>+C6+C7+C8+C9+C10+C11</f>
        <v>41497</v>
      </c>
      <c r="D5" s="408">
        <f>+D6+D7+D8+D9+D10+D11</f>
        <v>42095</v>
      </c>
      <c r="E5" s="427">
        <f>+E6+E7+E8+E9+E10+E11</f>
        <v>39715</v>
      </c>
      <c r="F5" s="179">
        <f>+F6+F7+F8+F9+F10+F11</f>
        <v>33431</v>
      </c>
    </row>
    <row r="6" spans="1:6" s="265" customFormat="1" ht="12" customHeight="1">
      <c r="A6" s="13" t="s">
        <v>70</v>
      </c>
      <c r="B6" s="266" t="s">
        <v>185</v>
      </c>
      <c r="C6" s="363">
        <v>10071</v>
      </c>
      <c r="D6" s="409">
        <v>10071</v>
      </c>
      <c r="E6" s="428">
        <v>10071</v>
      </c>
      <c r="F6" s="182">
        <v>10071</v>
      </c>
    </row>
    <row r="7" spans="1:6" s="265" customFormat="1" ht="12" customHeight="1">
      <c r="A7" s="12" t="s">
        <v>71</v>
      </c>
      <c r="B7" s="267" t="s">
        <v>186</v>
      </c>
      <c r="C7" s="364">
        <v>9339</v>
      </c>
      <c r="D7" s="410">
        <v>9339</v>
      </c>
      <c r="E7" s="375">
        <v>9339</v>
      </c>
      <c r="F7" s="181">
        <v>9339</v>
      </c>
    </row>
    <row r="8" spans="1:6" s="265" customFormat="1" ht="12" customHeight="1">
      <c r="A8" s="12" t="s">
        <v>72</v>
      </c>
      <c r="B8" s="267" t="s">
        <v>187</v>
      </c>
      <c r="C8" s="364">
        <v>5872</v>
      </c>
      <c r="D8" s="410">
        <v>5872</v>
      </c>
      <c r="E8" s="375">
        <v>5872</v>
      </c>
      <c r="F8" s="181">
        <v>6005</v>
      </c>
    </row>
    <row r="9" spans="1:6" s="265" customFormat="1" ht="12" customHeight="1">
      <c r="A9" s="12" t="s">
        <v>73</v>
      </c>
      <c r="B9" s="267" t="s">
        <v>188</v>
      </c>
      <c r="C9" s="364">
        <v>1200</v>
      </c>
      <c r="D9" s="410">
        <v>1200</v>
      </c>
      <c r="E9" s="375">
        <v>1200</v>
      </c>
      <c r="F9" s="181">
        <v>1200</v>
      </c>
    </row>
    <row r="10" spans="1:6" s="265" customFormat="1" ht="12" customHeight="1">
      <c r="A10" s="12" t="s">
        <v>107</v>
      </c>
      <c r="B10" s="175" t="s">
        <v>368</v>
      </c>
      <c r="C10" s="364">
        <v>15015</v>
      </c>
      <c r="D10" s="410">
        <v>15613</v>
      </c>
      <c r="E10" s="375">
        <v>13168</v>
      </c>
      <c r="F10" s="181">
        <v>6751</v>
      </c>
    </row>
    <row r="11" spans="1:6" s="265" customFormat="1" ht="12" customHeight="1" thickBot="1">
      <c r="A11" s="14" t="s">
        <v>74</v>
      </c>
      <c r="B11" s="176" t="s">
        <v>369</v>
      </c>
      <c r="C11" s="364"/>
      <c r="D11" s="410"/>
      <c r="E11" s="375">
        <v>65</v>
      </c>
      <c r="F11" s="181">
        <v>65</v>
      </c>
    </row>
    <row r="12" spans="1:6" s="265" customFormat="1" ht="12" customHeight="1" thickBot="1">
      <c r="A12" s="18" t="s">
        <v>9</v>
      </c>
      <c r="B12" s="174" t="s">
        <v>189</v>
      </c>
      <c r="C12" s="362">
        <f>+C13+C14+C15+C16+C17</f>
        <v>4683</v>
      </c>
      <c r="D12" s="408">
        <f>+D13+D14+D15+D16+D17</f>
        <v>4783</v>
      </c>
      <c r="E12" s="427">
        <f>+E13+E14+E15+E16+E17</f>
        <v>5728</v>
      </c>
      <c r="F12" s="179">
        <f>+F13+F14+F15+F16+F17</f>
        <v>6384</v>
      </c>
    </row>
    <row r="13" spans="1:6" s="265" customFormat="1" ht="12" customHeight="1">
      <c r="A13" s="13" t="s">
        <v>76</v>
      </c>
      <c r="B13" s="266" t="s">
        <v>190</v>
      </c>
      <c r="C13" s="363"/>
      <c r="D13" s="409"/>
      <c r="E13" s="428"/>
      <c r="F13" s="182"/>
    </row>
    <row r="14" spans="1:6" s="265" customFormat="1" ht="12" customHeight="1">
      <c r="A14" s="12" t="s">
        <v>77</v>
      </c>
      <c r="B14" s="267" t="s">
        <v>191</v>
      </c>
      <c r="C14" s="364"/>
      <c r="D14" s="410"/>
      <c r="E14" s="375"/>
      <c r="F14" s="181"/>
    </row>
    <row r="15" spans="1:6" s="265" customFormat="1" ht="12" customHeight="1">
      <c r="A15" s="12" t="s">
        <v>78</v>
      </c>
      <c r="B15" s="267" t="s">
        <v>358</v>
      </c>
      <c r="C15" s="364"/>
      <c r="D15" s="410"/>
      <c r="E15" s="375"/>
      <c r="F15" s="181"/>
    </row>
    <row r="16" spans="1:6" s="265" customFormat="1" ht="12" customHeight="1">
      <c r="A16" s="12" t="s">
        <v>79</v>
      </c>
      <c r="B16" s="267" t="s">
        <v>359</v>
      </c>
      <c r="C16" s="364"/>
      <c r="D16" s="410"/>
      <c r="E16" s="375"/>
      <c r="F16" s="181"/>
    </row>
    <row r="17" spans="1:6" s="265" customFormat="1" ht="12" customHeight="1">
      <c r="A17" s="12" t="s">
        <v>80</v>
      </c>
      <c r="B17" s="267" t="s">
        <v>192</v>
      </c>
      <c r="C17" s="364">
        <v>4683</v>
      </c>
      <c r="D17" s="410">
        <v>4783</v>
      </c>
      <c r="E17" s="375">
        <v>5728</v>
      </c>
      <c r="F17" s="181">
        <v>6384</v>
      </c>
    </row>
    <row r="18" spans="1:6" s="265" customFormat="1" ht="12" customHeight="1" thickBot="1">
      <c r="A18" s="14" t="s">
        <v>86</v>
      </c>
      <c r="B18" s="176" t="s">
        <v>193</v>
      </c>
      <c r="C18" s="365"/>
      <c r="D18" s="411"/>
      <c r="E18" s="376"/>
      <c r="F18" s="183"/>
    </row>
    <row r="19" spans="1:6" s="265" customFormat="1" ht="12" customHeight="1" thickBot="1">
      <c r="A19" s="18" t="s">
        <v>10</v>
      </c>
      <c r="B19" s="19" t="s">
        <v>194</v>
      </c>
      <c r="C19" s="362">
        <f>+C20+C21+C22+C23+C24</f>
        <v>12899</v>
      </c>
      <c r="D19" s="408">
        <f>+D20+D21+D22+D23+D24</f>
        <v>12899</v>
      </c>
      <c r="E19" s="427">
        <f>+E20+E21+E22+E23+E24</f>
        <v>13237</v>
      </c>
      <c r="F19" s="179">
        <f>+F20+F21+F22+F23+F24</f>
        <v>13237</v>
      </c>
    </row>
    <row r="20" spans="1:6" s="265" customFormat="1" ht="12" customHeight="1">
      <c r="A20" s="13" t="s">
        <v>59</v>
      </c>
      <c r="B20" s="266" t="s">
        <v>195</v>
      </c>
      <c r="C20" s="363"/>
      <c r="D20" s="409"/>
      <c r="E20" s="428"/>
      <c r="F20" s="182"/>
    </row>
    <row r="21" spans="1:6" s="265" customFormat="1" ht="12" customHeight="1">
      <c r="A21" s="12" t="s">
        <v>60</v>
      </c>
      <c r="B21" s="267" t="s">
        <v>196</v>
      </c>
      <c r="C21" s="364"/>
      <c r="D21" s="410"/>
      <c r="E21" s="375"/>
      <c r="F21" s="181"/>
    </row>
    <row r="22" spans="1:6" s="265" customFormat="1" ht="12" customHeight="1">
      <c r="A22" s="12" t="s">
        <v>61</v>
      </c>
      <c r="B22" s="267" t="s">
        <v>360</v>
      </c>
      <c r="C22" s="364"/>
      <c r="D22" s="410"/>
      <c r="E22" s="375"/>
      <c r="F22" s="181"/>
    </row>
    <row r="23" spans="1:6" s="265" customFormat="1" ht="12" customHeight="1">
      <c r="A23" s="12" t="s">
        <v>62</v>
      </c>
      <c r="B23" s="267" t="s">
        <v>361</v>
      </c>
      <c r="C23" s="364"/>
      <c r="D23" s="410"/>
      <c r="E23" s="375"/>
      <c r="F23" s="181"/>
    </row>
    <row r="24" spans="1:6" s="265" customFormat="1" ht="12" customHeight="1">
      <c r="A24" s="12" t="s">
        <v>121</v>
      </c>
      <c r="B24" s="267" t="s">
        <v>197</v>
      </c>
      <c r="C24" s="364">
        <v>12899</v>
      </c>
      <c r="D24" s="410">
        <v>12899</v>
      </c>
      <c r="E24" s="375">
        <v>13237</v>
      </c>
      <c r="F24" s="181">
        <v>13237</v>
      </c>
    </row>
    <row r="25" spans="1:6" s="265" customFormat="1" ht="12" customHeight="1" thickBot="1">
      <c r="A25" s="14" t="s">
        <v>122</v>
      </c>
      <c r="B25" s="268" t="s">
        <v>198</v>
      </c>
      <c r="C25" s="365">
        <v>12899</v>
      </c>
      <c r="D25" s="411">
        <v>12899</v>
      </c>
      <c r="E25" s="376">
        <v>12899</v>
      </c>
      <c r="F25" s="183">
        <v>12899</v>
      </c>
    </row>
    <row r="26" spans="1:6" s="265" customFormat="1" ht="12" customHeight="1" thickBot="1">
      <c r="A26" s="18" t="s">
        <v>123</v>
      </c>
      <c r="B26" s="19" t="s">
        <v>199</v>
      </c>
      <c r="C26" s="366">
        <f>+C27+C31+C32+C33</f>
        <v>6794</v>
      </c>
      <c r="D26" s="412">
        <f>+D27+D31+D32+D33</f>
        <v>7684</v>
      </c>
      <c r="E26" s="429">
        <f>+E27+E31+E32+E33</f>
        <v>9684</v>
      </c>
      <c r="F26" s="185">
        <f>+F27+F31+F32+F33</f>
        <v>10580</v>
      </c>
    </row>
    <row r="27" spans="1:6" s="265" customFormat="1" ht="12" customHeight="1">
      <c r="A27" s="13" t="s">
        <v>200</v>
      </c>
      <c r="B27" s="266" t="s">
        <v>375</v>
      </c>
      <c r="C27" s="367">
        <f>+C28+C29+C30</f>
        <v>5507</v>
      </c>
      <c r="D27" s="413">
        <f>+D28+D29+D30</f>
        <v>5507</v>
      </c>
      <c r="E27" s="430">
        <f>+E28+E29+E30</f>
        <v>7507</v>
      </c>
      <c r="F27" s="261">
        <f>+F28+F29+F30</f>
        <v>7511</v>
      </c>
    </row>
    <row r="28" spans="1:6" s="265" customFormat="1" ht="12" customHeight="1">
      <c r="A28" s="12" t="s">
        <v>201</v>
      </c>
      <c r="B28" s="267" t="s">
        <v>206</v>
      </c>
      <c r="C28" s="364">
        <v>2562</v>
      </c>
      <c r="D28" s="410">
        <v>2562</v>
      </c>
      <c r="E28" s="375">
        <v>2562</v>
      </c>
      <c r="F28" s="181">
        <v>2566</v>
      </c>
    </row>
    <row r="29" spans="1:6" s="265" customFormat="1" ht="12" customHeight="1">
      <c r="A29" s="12" t="s">
        <v>202</v>
      </c>
      <c r="B29" s="267" t="s">
        <v>207</v>
      </c>
      <c r="C29" s="364"/>
      <c r="D29" s="410"/>
      <c r="E29" s="375"/>
      <c r="F29" s="181"/>
    </row>
    <row r="30" spans="1:6" s="265" customFormat="1" ht="12" customHeight="1">
      <c r="A30" s="12" t="s">
        <v>373</v>
      </c>
      <c r="B30" s="323" t="s">
        <v>374</v>
      </c>
      <c r="C30" s="364">
        <v>2945</v>
      </c>
      <c r="D30" s="410">
        <v>2945</v>
      </c>
      <c r="E30" s="375">
        <v>4945</v>
      </c>
      <c r="F30" s="181">
        <v>4945</v>
      </c>
    </row>
    <row r="31" spans="1:6" s="265" customFormat="1" ht="12" customHeight="1">
      <c r="A31" s="12" t="s">
        <v>203</v>
      </c>
      <c r="B31" s="267" t="s">
        <v>208</v>
      </c>
      <c r="C31" s="364">
        <v>1197</v>
      </c>
      <c r="D31" s="410">
        <v>2087</v>
      </c>
      <c r="E31" s="375">
        <v>2087</v>
      </c>
      <c r="F31" s="181">
        <v>2093</v>
      </c>
    </row>
    <row r="32" spans="1:6" s="265" customFormat="1" ht="12" customHeight="1">
      <c r="A32" s="12" t="s">
        <v>204</v>
      </c>
      <c r="B32" s="267" t="s">
        <v>209</v>
      </c>
      <c r="C32" s="364"/>
      <c r="D32" s="410"/>
      <c r="E32" s="375"/>
      <c r="F32" s="181"/>
    </row>
    <row r="33" spans="1:6" s="265" customFormat="1" ht="12" customHeight="1" thickBot="1">
      <c r="A33" s="14" t="s">
        <v>205</v>
      </c>
      <c r="B33" s="268" t="s">
        <v>210</v>
      </c>
      <c r="C33" s="365">
        <v>90</v>
      </c>
      <c r="D33" s="411">
        <v>90</v>
      </c>
      <c r="E33" s="376">
        <v>90</v>
      </c>
      <c r="F33" s="183">
        <v>976</v>
      </c>
    </row>
    <row r="34" spans="1:6" s="265" customFormat="1" ht="12" customHeight="1" thickBot="1">
      <c r="A34" s="18" t="s">
        <v>12</v>
      </c>
      <c r="B34" s="19" t="s">
        <v>370</v>
      </c>
      <c r="C34" s="362">
        <f>SUM(C35:C45)</f>
        <v>6402</v>
      </c>
      <c r="D34" s="408">
        <f>SUM(D35:D45)</f>
        <v>6402</v>
      </c>
      <c r="E34" s="427">
        <f>SUM(E35:E45)</f>
        <v>6402</v>
      </c>
      <c r="F34" s="179">
        <f>SUM(F35:F45)</f>
        <v>7029</v>
      </c>
    </row>
    <row r="35" spans="1:6" s="265" customFormat="1" ht="12" customHeight="1">
      <c r="A35" s="13" t="s">
        <v>63</v>
      </c>
      <c r="B35" s="266" t="s">
        <v>213</v>
      </c>
      <c r="C35" s="363"/>
      <c r="D35" s="409"/>
      <c r="E35" s="428"/>
      <c r="F35" s="182"/>
    </row>
    <row r="36" spans="1:6" s="265" customFormat="1" ht="12" customHeight="1">
      <c r="A36" s="12" t="s">
        <v>64</v>
      </c>
      <c r="B36" s="267" t="s">
        <v>214</v>
      </c>
      <c r="C36" s="364">
        <v>275</v>
      </c>
      <c r="D36" s="410">
        <v>275</v>
      </c>
      <c r="E36" s="375">
        <v>275</v>
      </c>
      <c r="F36" s="181">
        <v>275</v>
      </c>
    </row>
    <row r="37" spans="1:6" s="265" customFormat="1" ht="12" customHeight="1">
      <c r="A37" s="12" t="s">
        <v>65</v>
      </c>
      <c r="B37" s="267" t="s">
        <v>215</v>
      </c>
      <c r="C37" s="364"/>
      <c r="D37" s="410"/>
      <c r="E37" s="375"/>
      <c r="F37" s="181">
        <v>43</v>
      </c>
    </row>
    <row r="38" spans="1:6" s="265" customFormat="1" ht="12" customHeight="1">
      <c r="A38" s="12" t="s">
        <v>125</v>
      </c>
      <c r="B38" s="267" t="s">
        <v>216</v>
      </c>
      <c r="C38" s="364">
        <v>1730</v>
      </c>
      <c r="D38" s="410">
        <v>1730</v>
      </c>
      <c r="E38" s="375">
        <v>1730</v>
      </c>
      <c r="F38" s="181">
        <v>2115</v>
      </c>
    </row>
    <row r="39" spans="1:6" s="265" customFormat="1" ht="12" customHeight="1">
      <c r="A39" s="12" t="s">
        <v>126</v>
      </c>
      <c r="B39" s="267" t="s">
        <v>217</v>
      </c>
      <c r="C39" s="364">
        <v>3065</v>
      </c>
      <c r="D39" s="410">
        <v>3065</v>
      </c>
      <c r="E39" s="375">
        <v>3065</v>
      </c>
      <c r="F39" s="181">
        <v>3076</v>
      </c>
    </row>
    <row r="40" spans="1:6" s="265" customFormat="1" ht="12" customHeight="1">
      <c r="A40" s="12" t="s">
        <v>127</v>
      </c>
      <c r="B40" s="267" t="s">
        <v>218</v>
      </c>
      <c r="C40" s="364">
        <v>1123</v>
      </c>
      <c r="D40" s="410">
        <v>1123</v>
      </c>
      <c r="E40" s="375">
        <v>1123</v>
      </c>
      <c r="F40" s="181">
        <v>1231</v>
      </c>
    </row>
    <row r="41" spans="1:6" s="265" customFormat="1" ht="12" customHeight="1">
      <c r="A41" s="12" t="s">
        <v>128</v>
      </c>
      <c r="B41" s="267" t="s">
        <v>219</v>
      </c>
      <c r="C41" s="364"/>
      <c r="D41" s="410"/>
      <c r="E41" s="375"/>
      <c r="F41" s="181"/>
    </row>
    <row r="42" spans="1:6" s="265" customFormat="1" ht="12" customHeight="1">
      <c r="A42" s="12" t="s">
        <v>129</v>
      </c>
      <c r="B42" s="267" t="s">
        <v>220</v>
      </c>
      <c r="C42" s="364">
        <v>201</v>
      </c>
      <c r="D42" s="410">
        <v>201</v>
      </c>
      <c r="E42" s="375">
        <v>201</v>
      </c>
      <c r="F42" s="181">
        <v>201</v>
      </c>
    </row>
    <row r="43" spans="1:6" s="265" customFormat="1" ht="12" customHeight="1">
      <c r="A43" s="12" t="s">
        <v>211</v>
      </c>
      <c r="B43" s="267" t="s">
        <v>221</v>
      </c>
      <c r="C43" s="368"/>
      <c r="D43" s="414"/>
      <c r="E43" s="431"/>
      <c r="F43" s="184"/>
    </row>
    <row r="44" spans="1:6" s="265" customFormat="1" ht="12" customHeight="1">
      <c r="A44" s="14" t="s">
        <v>212</v>
      </c>
      <c r="B44" s="268" t="s">
        <v>372</v>
      </c>
      <c r="C44" s="369"/>
      <c r="D44" s="415"/>
      <c r="E44" s="432"/>
      <c r="F44" s="256"/>
    </row>
    <row r="45" spans="1:6" s="265" customFormat="1" ht="12" customHeight="1" thickBot="1">
      <c r="A45" s="14" t="s">
        <v>371</v>
      </c>
      <c r="B45" s="176" t="s">
        <v>222</v>
      </c>
      <c r="C45" s="369">
        <v>8</v>
      </c>
      <c r="D45" s="415">
        <v>8</v>
      </c>
      <c r="E45" s="432">
        <v>8</v>
      </c>
      <c r="F45" s="256">
        <v>88</v>
      </c>
    </row>
    <row r="46" spans="1:6" s="265" customFormat="1" ht="12" customHeight="1" thickBot="1">
      <c r="A46" s="18" t="s">
        <v>13</v>
      </c>
      <c r="B46" s="19" t="s">
        <v>223</v>
      </c>
      <c r="C46" s="362">
        <f>SUM(C47:C51)</f>
        <v>0</v>
      </c>
      <c r="D46" s="408">
        <f>SUM(D47:D51)</f>
        <v>0</v>
      </c>
      <c r="E46" s="427">
        <f>SUM(E47:E51)</f>
        <v>0</v>
      </c>
      <c r="F46" s="179">
        <f>SUM(F47:F51)</f>
        <v>130</v>
      </c>
    </row>
    <row r="47" spans="1:6" s="265" customFormat="1" ht="12" customHeight="1">
      <c r="A47" s="13" t="s">
        <v>66</v>
      </c>
      <c r="B47" s="266" t="s">
        <v>227</v>
      </c>
      <c r="C47" s="370"/>
      <c r="D47" s="416"/>
      <c r="E47" s="433"/>
      <c r="F47" s="308"/>
    </row>
    <row r="48" spans="1:6" s="265" customFormat="1" ht="12" customHeight="1">
      <c r="A48" s="12" t="s">
        <v>67</v>
      </c>
      <c r="B48" s="267" t="s">
        <v>228</v>
      </c>
      <c r="C48" s="368"/>
      <c r="D48" s="414"/>
      <c r="E48" s="431"/>
      <c r="F48" s="184"/>
    </row>
    <row r="49" spans="1:6" s="265" customFormat="1" ht="12" customHeight="1">
      <c r="A49" s="12" t="s">
        <v>224</v>
      </c>
      <c r="B49" s="267" t="s">
        <v>229</v>
      </c>
      <c r="C49" s="368"/>
      <c r="D49" s="414"/>
      <c r="E49" s="431"/>
      <c r="F49" s="184">
        <v>130</v>
      </c>
    </row>
    <row r="50" spans="1:6" s="265" customFormat="1" ht="12" customHeight="1">
      <c r="A50" s="12" t="s">
        <v>225</v>
      </c>
      <c r="B50" s="267" t="s">
        <v>230</v>
      </c>
      <c r="C50" s="368"/>
      <c r="D50" s="414"/>
      <c r="E50" s="431"/>
      <c r="F50" s="184"/>
    </row>
    <row r="51" spans="1:6" s="265" customFormat="1" ht="12" customHeight="1" thickBot="1">
      <c r="A51" s="14" t="s">
        <v>226</v>
      </c>
      <c r="B51" s="176" t="s">
        <v>231</v>
      </c>
      <c r="C51" s="369"/>
      <c r="D51" s="415"/>
      <c r="E51" s="432"/>
      <c r="F51" s="256"/>
    </row>
    <row r="52" spans="1:6" s="265" customFormat="1" ht="12" customHeight="1" thickBot="1">
      <c r="A52" s="18" t="s">
        <v>130</v>
      </c>
      <c r="B52" s="19" t="s">
        <v>232</v>
      </c>
      <c r="C52" s="362">
        <f>SUM(C53:C55)</f>
        <v>0</v>
      </c>
      <c r="D52" s="408">
        <f>SUM(D53:D55)</f>
        <v>0</v>
      </c>
      <c r="E52" s="427">
        <f>SUM(E53:E55)</f>
        <v>0</v>
      </c>
      <c r="F52" s="179">
        <f>SUM(F53:F55)</f>
        <v>770</v>
      </c>
    </row>
    <row r="53" spans="1:6" s="265" customFormat="1" ht="12" customHeight="1">
      <c r="A53" s="13" t="s">
        <v>68</v>
      </c>
      <c r="B53" s="266" t="s">
        <v>233</v>
      </c>
      <c r="C53" s="363"/>
      <c r="D53" s="409"/>
      <c r="E53" s="428"/>
      <c r="F53" s="182"/>
    </row>
    <row r="54" spans="1:6" s="265" customFormat="1" ht="12" customHeight="1">
      <c r="A54" s="12" t="s">
        <v>69</v>
      </c>
      <c r="B54" s="267" t="s">
        <v>362</v>
      </c>
      <c r="C54" s="364"/>
      <c r="D54" s="410"/>
      <c r="E54" s="375"/>
      <c r="F54" s="181"/>
    </row>
    <row r="55" spans="1:6" s="265" customFormat="1" ht="12" customHeight="1">
      <c r="A55" s="12" t="s">
        <v>236</v>
      </c>
      <c r="B55" s="267" t="s">
        <v>234</v>
      </c>
      <c r="C55" s="364"/>
      <c r="D55" s="410"/>
      <c r="E55" s="375"/>
      <c r="F55" s="181">
        <v>770</v>
      </c>
    </row>
    <row r="56" spans="1:6" s="265" customFormat="1" ht="12" customHeight="1" thickBot="1">
      <c r="A56" s="14" t="s">
        <v>237</v>
      </c>
      <c r="B56" s="176" t="s">
        <v>235</v>
      </c>
      <c r="C56" s="365"/>
      <c r="D56" s="411"/>
      <c r="E56" s="376"/>
      <c r="F56" s="183"/>
    </row>
    <row r="57" spans="1:6" s="265" customFormat="1" ht="12" customHeight="1" thickBot="1">
      <c r="A57" s="18" t="s">
        <v>15</v>
      </c>
      <c r="B57" s="174" t="s">
        <v>238</v>
      </c>
      <c r="C57" s="362">
        <f>SUM(C58:C60)</f>
        <v>0</v>
      </c>
      <c r="D57" s="408">
        <f>SUM(D58:D60)</f>
        <v>0</v>
      </c>
      <c r="E57" s="427">
        <f>SUM(E58:E60)</f>
        <v>0</v>
      </c>
      <c r="F57" s="179">
        <f>SUM(F58:F60)</f>
        <v>50</v>
      </c>
    </row>
    <row r="58" spans="1:6" s="265" customFormat="1" ht="12" customHeight="1">
      <c r="A58" s="13" t="s">
        <v>131</v>
      </c>
      <c r="B58" s="266" t="s">
        <v>240</v>
      </c>
      <c r="C58" s="368"/>
      <c r="D58" s="414"/>
      <c r="E58" s="431"/>
      <c r="F58" s="184"/>
    </row>
    <row r="59" spans="1:6" s="265" customFormat="1" ht="12" customHeight="1">
      <c r="A59" s="12" t="s">
        <v>132</v>
      </c>
      <c r="B59" s="267" t="s">
        <v>363</v>
      </c>
      <c r="C59" s="368"/>
      <c r="D59" s="414"/>
      <c r="E59" s="431"/>
      <c r="F59" s="184"/>
    </row>
    <row r="60" spans="1:6" s="265" customFormat="1" ht="12" customHeight="1">
      <c r="A60" s="12" t="s">
        <v>160</v>
      </c>
      <c r="B60" s="267" t="s">
        <v>241</v>
      </c>
      <c r="C60" s="368"/>
      <c r="D60" s="414"/>
      <c r="E60" s="431"/>
      <c r="F60" s="184">
        <v>50</v>
      </c>
    </row>
    <row r="61" spans="1:6" s="265" customFormat="1" ht="12" customHeight="1" thickBot="1">
      <c r="A61" s="14" t="s">
        <v>239</v>
      </c>
      <c r="B61" s="176" t="s">
        <v>242</v>
      </c>
      <c r="C61" s="368"/>
      <c r="D61" s="414"/>
      <c r="E61" s="431"/>
      <c r="F61" s="184"/>
    </row>
    <row r="62" spans="1:6" s="265" customFormat="1" ht="12" customHeight="1" thickBot="1">
      <c r="A62" s="328" t="s">
        <v>415</v>
      </c>
      <c r="B62" s="19" t="s">
        <v>243</v>
      </c>
      <c r="C62" s="366">
        <f>+C5+C12+C19+C26+C34+C46+C52+C57</f>
        <v>72275</v>
      </c>
      <c r="D62" s="412">
        <f>+D5+D12+D19+D26+D34+D46+D52+D57</f>
        <v>73863</v>
      </c>
      <c r="E62" s="429">
        <f>+E5+E12+E19+E26+E34+E46+E52+E57</f>
        <v>74766</v>
      </c>
      <c r="F62" s="185">
        <f>+F5+F12+F19+F26+F34+F46+F52+F57</f>
        <v>71611</v>
      </c>
    </row>
    <row r="63" spans="1:6" s="265" customFormat="1" ht="12" customHeight="1" thickBot="1">
      <c r="A63" s="310" t="s">
        <v>244</v>
      </c>
      <c r="B63" s="174" t="s">
        <v>245</v>
      </c>
      <c r="C63" s="362">
        <f>SUM(C64:C66)</f>
        <v>0</v>
      </c>
      <c r="D63" s="408">
        <f>SUM(D64:D66)</f>
        <v>0</v>
      </c>
      <c r="E63" s="427">
        <f>SUM(E64:E66)</f>
        <v>2100</v>
      </c>
      <c r="F63" s="179">
        <f>SUM(F64:F66)</f>
        <v>7100</v>
      </c>
    </row>
    <row r="64" spans="1:6" s="265" customFormat="1" ht="12" customHeight="1">
      <c r="A64" s="13" t="s">
        <v>276</v>
      </c>
      <c r="B64" s="266" t="s">
        <v>246</v>
      </c>
      <c r="C64" s="368"/>
      <c r="D64" s="414"/>
      <c r="E64" s="431"/>
      <c r="F64" s="184"/>
    </row>
    <row r="65" spans="1:6" s="265" customFormat="1" ht="12" customHeight="1">
      <c r="A65" s="12" t="s">
        <v>285</v>
      </c>
      <c r="B65" s="267" t="s">
        <v>247</v>
      </c>
      <c r="C65" s="368"/>
      <c r="D65" s="414"/>
      <c r="E65" s="431">
        <v>2100</v>
      </c>
      <c r="F65" s="184">
        <v>7100</v>
      </c>
    </row>
    <row r="66" spans="1:6" s="265" customFormat="1" ht="12" customHeight="1" thickBot="1">
      <c r="A66" s="14" t="s">
        <v>286</v>
      </c>
      <c r="B66" s="324" t="s">
        <v>400</v>
      </c>
      <c r="C66" s="368"/>
      <c r="D66" s="414"/>
      <c r="E66" s="431"/>
      <c r="F66" s="184"/>
    </row>
    <row r="67" spans="1:6" s="265" customFormat="1" ht="12" customHeight="1" thickBot="1">
      <c r="A67" s="310" t="s">
        <v>249</v>
      </c>
      <c r="B67" s="174" t="s">
        <v>250</v>
      </c>
      <c r="C67" s="362">
        <f>SUM(C68:C71)</f>
        <v>0</v>
      </c>
      <c r="D67" s="408">
        <f>SUM(D68:D71)</f>
        <v>0</v>
      </c>
      <c r="E67" s="427">
        <f>SUM(E68:E71)</f>
        <v>0</v>
      </c>
      <c r="F67" s="179">
        <f>SUM(F68:F71)</f>
        <v>0</v>
      </c>
    </row>
    <row r="68" spans="1:6" s="265" customFormat="1" ht="12" customHeight="1">
      <c r="A68" s="13" t="s">
        <v>108</v>
      </c>
      <c r="B68" s="266" t="s">
        <v>251</v>
      </c>
      <c r="C68" s="368"/>
      <c r="D68" s="414"/>
      <c r="E68" s="431"/>
      <c r="F68" s="184"/>
    </row>
    <row r="69" spans="1:6" s="265" customFormat="1" ht="12" customHeight="1">
      <c r="A69" s="12" t="s">
        <v>109</v>
      </c>
      <c r="B69" s="267" t="s">
        <v>252</v>
      </c>
      <c r="C69" s="368"/>
      <c r="D69" s="414"/>
      <c r="E69" s="431"/>
      <c r="F69" s="184"/>
    </row>
    <row r="70" spans="1:6" s="265" customFormat="1" ht="12" customHeight="1">
      <c r="A70" s="12" t="s">
        <v>277</v>
      </c>
      <c r="B70" s="267" t="s">
        <v>253</v>
      </c>
      <c r="C70" s="368"/>
      <c r="D70" s="414"/>
      <c r="E70" s="431"/>
      <c r="F70" s="184"/>
    </row>
    <row r="71" spans="1:6" s="265" customFormat="1" ht="12" customHeight="1" thickBot="1">
      <c r="A71" s="14" t="s">
        <v>278</v>
      </c>
      <c r="B71" s="176" t="s">
        <v>254</v>
      </c>
      <c r="C71" s="368"/>
      <c r="D71" s="414"/>
      <c r="E71" s="431"/>
      <c r="F71" s="184"/>
    </row>
    <row r="72" spans="1:6" s="265" customFormat="1" ht="12" customHeight="1" thickBot="1">
      <c r="A72" s="310" t="s">
        <v>255</v>
      </c>
      <c r="B72" s="174" t="s">
        <v>256</v>
      </c>
      <c r="C72" s="362">
        <f>SUM(C73:C74)</f>
        <v>2847</v>
      </c>
      <c r="D72" s="408">
        <f>SUM(D73:D74)</f>
        <v>2847</v>
      </c>
      <c r="E72" s="427">
        <f>SUM(E73:E74)</f>
        <v>2847</v>
      </c>
      <c r="F72" s="179">
        <f>SUM(F73:F74)</f>
        <v>2846</v>
      </c>
    </row>
    <row r="73" spans="1:6" s="265" customFormat="1" ht="12" customHeight="1">
      <c r="A73" s="13" t="s">
        <v>279</v>
      </c>
      <c r="B73" s="266" t="s">
        <v>257</v>
      </c>
      <c r="C73" s="368">
        <v>2847</v>
      </c>
      <c r="D73" s="414">
        <v>2847</v>
      </c>
      <c r="E73" s="431">
        <v>2847</v>
      </c>
      <c r="F73" s="184">
        <v>2846</v>
      </c>
    </row>
    <row r="74" spans="1:6" s="265" customFormat="1" ht="12" customHeight="1" thickBot="1">
      <c r="A74" s="14" t="s">
        <v>280</v>
      </c>
      <c r="B74" s="176" t="s">
        <v>258</v>
      </c>
      <c r="C74" s="368"/>
      <c r="D74" s="414"/>
      <c r="E74" s="431"/>
      <c r="F74" s="184"/>
    </row>
    <row r="75" spans="1:6" s="265" customFormat="1" ht="12" customHeight="1" thickBot="1">
      <c r="A75" s="310" t="s">
        <v>259</v>
      </c>
      <c r="B75" s="174" t="s">
        <v>260</v>
      </c>
      <c r="C75" s="362">
        <f>SUM(C76:C78)</f>
        <v>0</v>
      </c>
      <c r="D75" s="408">
        <f>SUM(D76:D78)</f>
        <v>0</v>
      </c>
      <c r="E75" s="427">
        <f>SUM(E76:E78)</f>
        <v>0</v>
      </c>
      <c r="F75" s="179">
        <f>SUM(F76:F78)</f>
        <v>0</v>
      </c>
    </row>
    <row r="76" spans="1:6" s="265" customFormat="1" ht="12" customHeight="1">
      <c r="A76" s="13" t="s">
        <v>281</v>
      </c>
      <c r="B76" s="266" t="s">
        <v>261</v>
      </c>
      <c r="C76" s="368"/>
      <c r="D76" s="414"/>
      <c r="E76" s="431"/>
      <c r="F76" s="184"/>
    </row>
    <row r="77" spans="1:6" s="265" customFormat="1" ht="12" customHeight="1">
      <c r="A77" s="12" t="s">
        <v>282</v>
      </c>
      <c r="B77" s="267" t="s">
        <v>262</v>
      </c>
      <c r="C77" s="368"/>
      <c r="D77" s="414"/>
      <c r="E77" s="431"/>
      <c r="F77" s="184"/>
    </row>
    <row r="78" spans="1:6" s="265" customFormat="1" ht="12" customHeight="1" thickBot="1">
      <c r="A78" s="14" t="s">
        <v>283</v>
      </c>
      <c r="B78" s="176" t="s">
        <v>263</v>
      </c>
      <c r="C78" s="368"/>
      <c r="D78" s="414"/>
      <c r="E78" s="431"/>
      <c r="F78" s="184"/>
    </row>
    <row r="79" spans="1:6" s="265" customFormat="1" ht="12" customHeight="1" thickBot="1">
      <c r="A79" s="310" t="s">
        <v>264</v>
      </c>
      <c r="B79" s="174" t="s">
        <v>284</v>
      </c>
      <c r="C79" s="362">
        <f>SUM(C80:C83)</f>
        <v>0</v>
      </c>
      <c r="D79" s="408">
        <f>SUM(D80:D83)</f>
        <v>0</v>
      </c>
      <c r="E79" s="427">
        <f>SUM(E80:E83)</f>
        <v>0</v>
      </c>
      <c r="F79" s="179">
        <f>SUM(F80:F83)</f>
        <v>0</v>
      </c>
    </row>
    <row r="80" spans="1:6" s="265" customFormat="1" ht="12" customHeight="1">
      <c r="A80" s="270" t="s">
        <v>265</v>
      </c>
      <c r="B80" s="266" t="s">
        <v>266</v>
      </c>
      <c r="C80" s="368"/>
      <c r="D80" s="414"/>
      <c r="E80" s="431"/>
      <c r="F80" s="184"/>
    </row>
    <row r="81" spans="1:6" s="265" customFormat="1" ht="12" customHeight="1">
      <c r="A81" s="271" t="s">
        <v>267</v>
      </c>
      <c r="B81" s="267" t="s">
        <v>268</v>
      </c>
      <c r="C81" s="368"/>
      <c r="D81" s="414"/>
      <c r="E81" s="431"/>
      <c r="F81" s="184"/>
    </row>
    <row r="82" spans="1:6" s="265" customFormat="1" ht="12" customHeight="1">
      <c r="A82" s="271" t="s">
        <v>269</v>
      </c>
      <c r="B82" s="267" t="s">
        <v>270</v>
      </c>
      <c r="C82" s="368"/>
      <c r="D82" s="414"/>
      <c r="E82" s="431"/>
      <c r="F82" s="184"/>
    </row>
    <row r="83" spans="1:6" s="265" customFormat="1" ht="12" customHeight="1" thickBot="1">
      <c r="A83" s="272" t="s">
        <v>271</v>
      </c>
      <c r="B83" s="176" t="s">
        <v>272</v>
      </c>
      <c r="C83" s="368"/>
      <c r="D83" s="414"/>
      <c r="E83" s="431"/>
      <c r="F83" s="184"/>
    </row>
    <row r="84" spans="1:6" s="265" customFormat="1" ht="12" customHeight="1" thickBot="1">
      <c r="A84" s="310" t="s">
        <v>273</v>
      </c>
      <c r="B84" s="174" t="s">
        <v>414</v>
      </c>
      <c r="C84" s="371"/>
      <c r="D84" s="417"/>
      <c r="E84" s="434"/>
      <c r="F84" s="309"/>
    </row>
    <row r="85" spans="1:6" s="265" customFormat="1" ht="13.5" customHeight="1" thickBot="1">
      <c r="A85" s="310" t="s">
        <v>275</v>
      </c>
      <c r="B85" s="174" t="s">
        <v>274</v>
      </c>
      <c r="C85" s="371"/>
      <c r="D85" s="417"/>
      <c r="E85" s="434"/>
      <c r="F85" s="309"/>
    </row>
    <row r="86" spans="1:6" s="265" customFormat="1" ht="15.75" customHeight="1" thickBot="1">
      <c r="A86" s="310" t="s">
        <v>287</v>
      </c>
      <c r="B86" s="273" t="s">
        <v>417</v>
      </c>
      <c r="C86" s="366">
        <f>+C63+C67+C72+C75+C79+C85+C84</f>
        <v>2847</v>
      </c>
      <c r="D86" s="412">
        <f>+D63+D67+D72+D75+D79+D85+D84</f>
        <v>2847</v>
      </c>
      <c r="E86" s="429">
        <f>+E63+E67+E72+E75+E79+E85+E84</f>
        <v>4947</v>
      </c>
      <c r="F86" s="185">
        <f>+F63+F67+F72+F75+F79+F85+F84</f>
        <v>9946</v>
      </c>
    </row>
    <row r="87" spans="1:6" s="265" customFormat="1" ht="16.5" customHeight="1" thickBot="1">
      <c r="A87" s="311" t="s">
        <v>416</v>
      </c>
      <c r="B87" s="274" t="s">
        <v>418</v>
      </c>
      <c r="C87" s="366">
        <f>+C62+C86</f>
        <v>75122</v>
      </c>
      <c r="D87" s="412">
        <f>+D62+D86</f>
        <v>76710</v>
      </c>
      <c r="E87" s="429">
        <f>+E62+E86</f>
        <v>79713</v>
      </c>
      <c r="F87" s="185">
        <f>+F62+F86</f>
        <v>81557</v>
      </c>
    </row>
    <row r="88" spans="1:6" s="265" customFormat="1" ht="83.25" customHeight="1">
      <c r="A88" s="3"/>
      <c r="B88" s="4"/>
      <c r="C88" s="4"/>
      <c r="D88" s="4"/>
      <c r="E88" s="4"/>
      <c r="F88" s="186"/>
    </row>
    <row r="89" spans="1:6" ht="16.5" customHeight="1">
      <c r="A89" s="448" t="s">
        <v>36</v>
      </c>
      <c r="B89" s="448"/>
      <c r="C89" s="448"/>
      <c r="D89" s="448"/>
      <c r="E89" s="448"/>
      <c r="F89" s="448"/>
    </row>
    <row r="90" spans="1:6" s="275" customFormat="1" ht="16.5" customHeight="1" thickBot="1">
      <c r="A90" s="449" t="s">
        <v>112</v>
      </c>
      <c r="B90" s="449"/>
      <c r="C90" s="343"/>
      <c r="D90" s="343"/>
      <c r="E90" s="343"/>
      <c r="F90" s="85" t="s">
        <v>159</v>
      </c>
    </row>
    <row r="91" spans="1:6" ht="37.5" customHeight="1" thickBot="1">
      <c r="A91" s="21" t="s">
        <v>58</v>
      </c>
      <c r="B91" s="22" t="s">
        <v>37</v>
      </c>
      <c r="C91" s="379" t="s">
        <v>492</v>
      </c>
      <c r="D91" s="22" t="s">
        <v>494</v>
      </c>
      <c r="E91" s="425" t="s">
        <v>495</v>
      </c>
      <c r="F91" s="443" t="s">
        <v>496</v>
      </c>
    </row>
    <row r="92" spans="1:6" s="264" customFormat="1" ht="12" customHeight="1" thickBot="1">
      <c r="A92" s="27" t="s">
        <v>432</v>
      </c>
      <c r="B92" s="28" t="s">
        <v>433</v>
      </c>
      <c r="C92" s="380" t="s">
        <v>434</v>
      </c>
      <c r="D92" s="260" t="s">
        <v>436</v>
      </c>
      <c r="E92" s="426" t="s">
        <v>435</v>
      </c>
      <c r="F92" s="442" t="s">
        <v>437</v>
      </c>
    </row>
    <row r="93" spans="1:6" ht="12" customHeight="1" thickBot="1">
      <c r="A93" s="20" t="s">
        <v>8</v>
      </c>
      <c r="B93" s="26" t="s">
        <v>376</v>
      </c>
      <c r="C93" s="372">
        <f>C94+C95+C96+C97+C98+C111</f>
        <v>55740</v>
      </c>
      <c r="D93" s="418">
        <f>D94+D95+D96+D97+D98+D111</f>
        <v>56438</v>
      </c>
      <c r="E93" s="435">
        <f>E94+E95+E96+E97+E98+E111</f>
        <v>57003</v>
      </c>
      <c r="F93" s="178">
        <f>F94+F95+F96+F97+F98+F111</f>
        <v>53574</v>
      </c>
    </row>
    <row r="94" spans="1:6" ht="12" customHeight="1">
      <c r="A94" s="15" t="s">
        <v>70</v>
      </c>
      <c r="B94" s="8" t="s">
        <v>38</v>
      </c>
      <c r="C94" s="373">
        <v>23107</v>
      </c>
      <c r="D94" s="419">
        <v>22907</v>
      </c>
      <c r="E94" s="436">
        <v>22907</v>
      </c>
      <c r="F94" s="180">
        <v>21979</v>
      </c>
    </row>
    <row r="95" spans="1:6" ht="12" customHeight="1">
      <c r="A95" s="12" t="s">
        <v>71</v>
      </c>
      <c r="B95" s="6" t="s">
        <v>133</v>
      </c>
      <c r="C95" s="364">
        <v>5465</v>
      </c>
      <c r="D95" s="410">
        <v>5465</v>
      </c>
      <c r="E95" s="375">
        <v>5492</v>
      </c>
      <c r="F95" s="181">
        <v>5212</v>
      </c>
    </row>
    <row r="96" spans="1:6" ht="12" customHeight="1">
      <c r="A96" s="12" t="s">
        <v>72</v>
      </c>
      <c r="B96" s="6" t="s">
        <v>99</v>
      </c>
      <c r="C96" s="365">
        <v>21458</v>
      </c>
      <c r="D96" s="411">
        <v>21963</v>
      </c>
      <c r="E96" s="376">
        <v>22423</v>
      </c>
      <c r="F96" s="183">
        <v>20396</v>
      </c>
    </row>
    <row r="97" spans="1:6" ht="12" customHeight="1">
      <c r="A97" s="12" t="s">
        <v>73</v>
      </c>
      <c r="B97" s="9" t="s">
        <v>134</v>
      </c>
      <c r="C97" s="365">
        <v>2247</v>
      </c>
      <c r="D97" s="411">
        <v>2247</v>
      </c>
      <c r="E97" s="376">
        <v>2305</v>
      </c>
      <c r="F97" s="183">
        <v>2161</v>
      </c>
    </row>
    <row r="98" spans="1:6" ht="12" customHeight="1">
      <c r="A98" s="12" t="s">
        <v>81</v>
      </c>
      <c r="B98" s="17" t="s">
        <v>135</v>
      </c>
      <c r="C98" s="365">
        <f>C99+C100+C101+C102+C103+C104+C105+C106+C107+C108+C109+C110</f>
        <v>3463</v>
      </c>
      <c r="D98" s="411">
        <f>D99+D100+D101+D102+D103+D104+D105+D106+D107+D108+D109+D110</f>
        <v>3856</v>
      </c>
      <c r="E98" s="376">
        <f>E99+E100+E101+E102+E103+E104+E105+E106+E107+E108+E109+E110</f>
        <v>3876</v>
      </c>
      <c r="F98" s="183">
        <f>F99+F100+F101+F102+F103+F104+F105+F106+F107+F108+F109+F110</f>
        <v>3826</v>
      </c>
    </row>
    <row r="99" spans="1:6" ht="12" customHeight="1">
      <c r="A99" s="12" t="s">
        <v>74</v>
      </c>
      <c r="B99" s="6" t="s">
        <v>381</v>
      </c>
      <c r="C99" s="365"/>
      <c r="D99" s="411"/>
      <c r="E99" s="376"/>
      <c r="F99" s="183"/>
    </row>
    <row r="100" spans="1:6" ht="12" customHeight="1">
      <c r="A100" s="12" t="s">
        <v>75</v>
      </c>
      <c r="B100" s="90" t="s">
        <v>380</v>
      </c>
      <c r="C100" s="365"/>
      <c r="D100" s="411"/>
      <c r="E100" s="376"/>
      <c r="F100" s="183"/>
    </row>
    <row r="101" spans="1:6" ht="12" customHeight="1">
      <c r="A101" s="12" t="s">
        <v>82</v>
      </c>
      <c r="B101" s="90" t="s">
        <v>379</v>
      </c>
      <c r="C101" s="365"/>
      <c r="D101" s="411"/>
      <c r="E101" s="376"/>
      <c r="F101" s="183"/>
    </row>
    <row r="102" spans="1:6" ht="12" customHeight="1">
      <c r="A102" s="12" t="s">
        <v>83</v>
      </c>
      <c r="B102" s="88" t="s">
        <v>290</v>
      </c>
      <c r="C102" s="365"/>
      <c r="D102" s="411"/>
      <c r="E102" s="376"/>
      <c r="F102" s="183"/>
    </row>
    <row r="103" spans="1:6" ht="12" customHeight="1">
      <c r="A103" s="12" t="s">
        <v>84</v>
      </c>
      <c r="B103" s="89" t="s">
        <v>291</v>
      </c>
      <c r="C103" s="365"/>
      <c r="D103" s="411"/>
      <c r="E103" s="376"/>
      <c r="F103" s="183"/>
    </row>
    <row r="104" spans="1:6" ht="12" customHeight="1">
      <c r="A104" s="12" t="s">
        <v>85</v>
      </c>
      <c r="B104" s="89" t="s">
        <v>292</v>
      </c>
      <c r="C104" s="365"/>
      <c r="D104" s="411"/>
      <c r="E104" s="376"/>
      <c r="F104" s="183"/>
    </row>
    <row r="105" spans="1:6" ht="12" customHeight="1">
      <c r="A105" s="12" t="s">
        <v>87</v>
      </c>
      <c r="B105" s="88" t="s">
        <v>293</v>
      </c>
      <c r="C105" s="365">
        <v>1818</v>
      </c>
      <c r="D105" s="411">
        <v>1961</v>
      </c>
      <c r="E105" s="376">
        <v>1961</v>
      </c>
      <c r="F105" s="183">
        <v>1911</v>
      </c>
    </row>
    <row r="106" spans="1:6" ht="12" customHeight="1">
      <c r="A106" s="12" t="s">
        <v>136</v>
      </c>
      <c r="B106" s="88" t="s">
        <v>294</v>
      </c>
      <c r="C106" s="365"/>
      <c r="D106" s="411"/>
      <c r="E106" s="376"/>
      <c r="F106" s="183"/>
    </row>
    <row r="107" spans="1:6" ht="12" customHeight="1">
      <c r="A107" s="12" t="s">
        <v>288</v>
      </c>
      <c r="B107" s="89" t="s">
        <v>295</v>
      </c>
      <c r="C107" s="365"/>
      <c r="D107" s="411"/>
      <c r="E107" s="376"/>
      <c r="F107" s="183"/>
    </row>
    <row r="108" spans="1:6" ht="12" customHeight="1">
      <c r="A108" s="11" t="s">
        <v>289</v>
      </c>
      <c r="B108" s="90" t="s">
        <v>296</v>
      </c>
      <c r="C108" s="365"/>
      <c r="D108" s="411"/>
      <c r="E108" s="376"/>
      <c r="F108" s="183"/>
    </row>
    <row r="109" spans="1:6" ht="12" customHeight="1">
      <c r="A109" s="12" t="s">
        <v>377</v>
      </c>
      <c r="B109" s="90" t="s">
        <v>297</v>
      </c>
      <c r="C109" s="365"/>
      <c r="D109" s="411"/>
      <c r="E109" s="376"/>
      <c r="F109" s="183"/>
    </row>
    <row r="110" spans="1:6" ht="12" customHeight="1">
      <c r="A110" s="14" t="s">
        <v>378</v>
      </c>
      <c r="B110" s="90" t="s">
        <v>298</v>
      </c>
      <c r="C110" s="365">
        <v>1645</v>
      </c>
      <c r="D110" s="411">
        <v>1895</v>
      </c>
      <c r="E110" s="376">
        <v>1915</v>
      </c>
      <c r="F110" s="183">
        <v>1915</v>
      </c>
    </row>
    <row r="111" spans="1:6" ht="12" customHeight="1">
      <c r="A111" s="12" t="s">
        <v>382</v>
      </c>
      <c r="B111" s="9" t="s">
        <v>39</v>
      </c>
      <c r="C111" s="364"/>
      <c r="D111" s="410"/>
      <c r="E111" s="375"/>
      <c r="F111" s="181"/>
    </row>
    <row r="112" spans="1:6" ht="12" customHeight="1">
      <c r="A112" s="12" t="s">
        <v>383</v>
      </c>
      <c r="B112" s="6" t="s">
        <v>385</v>
      </c>
      <c r="C112" s="364"/>
      <c r="D112" s="410"/>
      <c r="E112" s="375"/>
      <c r="F112" s="181"/>
    </row>
    <row r="113" spans="1:6" ht="12" customHeight="1" thickBot="1">
      <c r="A113" s="16" t="s">
        <v>384</v>
      </c>
      <c r="B113" s="327" t="s">
        <v>386</v>
      </c>
      <c r="C113" s="374"/>
      <c r="D113" s="420"/>
      <c r="E113" s="437"/>
      <c r="F113" s="187"/>
    </row>
    <row r="114" spans="1:6" ht="12" customHeight="1" thickBot="1">
      <c r="A114" s="325" t="s">
        <v>9</v>
      </c>
      <c r="B114" s="326" t="s">
        <v>299</v>
      </c>
      <c r="C114" s="381">
        <f>+C115+C117+C119</f>
        <v>4932</v>
      </c>
      <c r="D114" s="421">
        <f>+D115+D117+D119</f>
        <v>4932</v>
      </c>
      <c r="E114" s="438">
        <f>+E115+E117+E119</f>
        <v>5270</v>
      </c>
      <c r="F114" s="444">
        <f>+F115+F117+F119</f>
        <v>5543</v>
      </c>
    </row>
    <row r="115" spans="1:6" ht="12" customHeight="1">
      <c r="A115" s="13" t="s">
        <v>76</v>
      </c>
      <c r="B115" s="6" t="s">
        <v>158</v>
      </c>
      <c r="C115" s="363">
        <v>4069</v>
      </c>
      <c r="D115" s="409">
        <v>4069</v>
      </c>
      <c r="E115" s="428">
        <v>4407</v>
      </c>
      <c r="F115" s="182">
        <v>4530</v>
      </c>
    </row>
    <row r="116" spans="1:6" ht="12" customHeight="1">
      <c r="A116" s="13" t="s">
        <v>77</v>
      </c>
      <c r="B116" s="10" t="s">
        <v>303</v>
      </c>
      <c r="C116" s="363">
        <v>21</v>
      </c>
      <c r="D116" s="409">
        <v>21</v>
      </c>
      <c r="E116" s="428">
        <v>21</v>
      </c>
      <c r="F116" s="182">
        <v>21</v>
      </c>
    </row>
    <row r="117" spans="1:6" ht="12" customHeight="1">
      <c r="A117" s="13" t="s">
        <v>78</v>
      </c>
      <c r="B117" s="10" t="s">
        <v>137</v>
      </c>
      <c r="C117" s="364">
        <v>254</v>
      </c>
      <c r="D117" s="410">
        <v>254</v>
      </c>
      <c r="E117" s="375">
        <v>254</v>
      </c>
      <c r="F117" s="181">
        <v>404</v>
      </c>
    </row>
    <row r="118" spans="1:6" ht="12" customHeight="1">
      <c r="A118" s="13" t="s">
        <v>79</v>
      </c>
      <c r="B118" s="10" t="s">
        <v>304</v>
      </c>
      <c r="C118" s="375"/>
      <c r="D118" s="410"/>
      <c r="E118" s="375"/>
      <c r="F118" s="181"/>
    </row>
    <row r="119" spans="1:6" ht="12" customHeight="1">
      <c r="A119" s="13" t="s">
        <v>80</v>
      </c>
      <c r="B119" s="176" t="s">
        <v>161</v>
      </c>
      <c r="C119" s="375">
        <f>C120+C121+C122+C123+C124+C125+C126+C127</f>
        <v>609</v>
      </c>
      <c r="D119" s="410">
        <f>D120+D121+D122+D123+D124+D125+D126+D127</f>
        <v>609</v>
      </c>
      <c r="E119" s="375">
        <f>E120+E121+E122+E123+E124+E125+E126+E127</f>
        <v>609</v>
      </c>
      <c r="F119" s="181">
        <f>F120+F121+F122+F123+F124+F125+F126+F127</f>
        <v>609</v>
      </c>
    </row>
    <row r="120" spans="1:6" ht="12" customHeight="1">
      <c r="A120" s="13" t="s">
        <v>86</v>
      </c>
      <c r="B120" s="175" t="s">
        <v>364</v>
      </c>
      <c r="C120" s="375"/>
      <c r="D120" s="410"/>
      <c r="E120" s="375"/>
      <c r="F120" s="181"/>
    </row>
    <row r="121" spans="1:6" ht="12" customHeight="1">
      <c r="A121" s="13" t="s">
        <v>88</v>
      </c>
      <c r="B121" s="262" t="s">
        <v>309</v>
      </c>
      <c r="C121" s="375"/>
      <c r="D121" s="410"/>
      <c r="E121" s="375"/>
      <c r="F121" s="181"/>
    </row>
    <row r="122" spans="1:6" ht="22.5">
      <c r="A122" s="13" t="s">
        <v>138</v>
      </c>
      <c r="B122" s="89" t="s">
        <v>292</v>
      </c>
      <c r="C122" s="375">
        <v>559</v>
      </c>
      <c r="D122" s="410">
        <v>559</v>
      </c>
      <c r="E122" s="375">
        <v>559</v>
      </c>
      <c r="F122" s="181">
        <v>559</v>
      </c>
    </row>
    <row r="123" spans="1:6" ht="12" customHeight="1">
      <c r="A123" s="13" t="s">
        <v>139</v>
      </c>
      <c r="B123" s="89" t="s">
        <v>308</v>
      </c>
      <c r="C123" s="375">
        <v>50</v>
      </c>
      <c r="D123" s="410">
        <v>50</v>
      </c>
      <c r="E123" s="375">
        <v>50</v>
      </c>
      <c r="F123" s="181">
        <v>50</v>
      </c>
    </row>
    <row r="124" spans="1:6" ht="12" customHeight="1">
      <c r="A124" s="13" t="s">
        <v>140</v>
      </c>
      <c r="B124" s="89" t="s">
        <v>307</v>
      </c>
      <c r="C124" s="375"/>
      <c r="D124" s="410"/>
      <c r="E124" s="375"/>
      <c r="F124" s="181"/>
    </row>
    <row r="125" spans="1:6" ht="12" customHeight="1">
      <c r="A125" s="13" t="s">
        <v>300</v>
      </c>
      <c r="B125" s="89" t="s">
        <v>295</v>
      </c>
      <c r="C125" s="375"/>
      <c r="D125" s="410"/>
      <c r="E125" s="375"/>
      <c r="F125" s="181"/>
    </row>
    <row r="126" spans="1:6" ht="12" customHeight="1">
      <c r="A126" s="13" t="s">
        <v>301</v>
      </c>
      <c r="B126" s="89" t="s">
        <v>306</v>
      </c>
      <c r="C126" s="375"/>
      <c r="D126" s="410"/>
      <c r="E126" s="375"/>
      <c r="F126" s="181"/>
    </row>
    <row r="127" spans="1:6" ht="23.25" thickBot="1">
      <c r="A127" s="11" t="s">
        <v>302</v>
      </c>
      <c r="B127" s="89" t="s">
        <v>305</v>
      </c>
      <c r="C127" s="376"/>
      <c r="D127" s="411"/>
      <c r="E127" s="376"/>
      <c r="F127" s="183"/>
    </row>
    <row r="128" spans="1:6" ht="12" customHeight="1" thickBot="1">
      <c r="A128" s="18" t="s">
        <v>10</v>
      </c>
      <c r="B128" s="75" t="s">
        <v>387</v>
      </c>
      <c r="C128" s="362">
        <f>+C93+C114</f>
        <v>60672</v>
      </c>
      <c r="D128" s="408">
        <f>+D93+D114</f>
        <v>61370</v>
      </c>
      <c r="E128" s="427">
        <f>+E93+E114</f>
        <v>62273</v>
      </c>
      <c r="F128" s="179">
        <f>+F93+F114</f>
        <v>59117</v>
      </c>
    </row>
    <row r="129" spans="1:6" ht="12" customHeight="1" thickBot="1">
      <c r="A129" s="18" t="s">
        <v>11</v>
      </c>
      <c r="B129" s="75" t="s">
        <v>388</v>
      </c>
      <c r="C129" s="362">
        <f>+C130+C131+C132</f>
        <v>14450</v>
      </c>
      <c r="D129" s="408">
        <f>+D130+D131+D132</f>
        <v>14450</v>
      </c>
      <c r="E129" s="427">
        <f>+E130+E131+E132</f>
        <v>16550</v>
      </c>
      <c r="F129" s="179">
        <f>+F130+F131+F132</f>
        <v>21550</v>
      </c>
    </row>
    <row r="130" spans="1:6" ht="12" customHeight="1">
      <c r="A130" s="13" t="s">
        <v>200</v>
      </c>
      <c r="B130" s="10" t="s">
        <v>395</v>
      </c>
      <c r="C130" s="375">
        <v>9950</v>
      </c>
      <c r="D130" s="410">
        <v>9950</v>
      </c>
      <c r="E130" s="375">
        <v>9950</v>
      </c>
      <c r="F130" s="181">
        <v>9950</v>
      </c>
    </row>
    <row r="131" spans="1:6" ht="12" customHeight="1">
      <c r="A131" s="13" t="s">
        <v>203</v>
      </c>
      <c r="B131" s="10" t="s">
        <v>396</v>
      </c>
      <c r="C131" s="375"/>
      <c r="D131" s="410"/>
      <c r="E131" s="375">
        <v>2100</v>
      </c>
      <c r="F131" s="181">
        <v>7100</v>
      </c>
    </row>
    <row r="132" spans="1:6" ht="12" customHeight="1" thickBot="1">
      <c r="A132" s="11" t="s">
        <v>204</v>
      </c>
      <c r="B132" s="10" t="s">
        <v>397</v>
      </c>
      <c r="C132" s="375">
        <v>4500</v>
      </c>
      <c r="D132" s="410">
        <v>4500</v>
      </c>
      <c r="E132" s="375">
        <v>4500</v>
      </c>
      <c r="F132" s="181">
        <v>4500</v>
      </c>
    </row>
    <row r="133" spans="1:6" ht="12" customHeight="1" thickBot="1">
      <c r="A133" s="18" t="s">
        <v>12</v>
      </c>
      <c r="B133" s="75" t="s">
        <v>389</v>
      </c>
      <c r="C133" s="362">
        <f>SUM(C134:C139)</f>
        <v>0</v>
      </c>
      <c r="D133" s="408">
        <f>SUM(D134:D139)</f>
        <v>0</v>
      </c>
      <c r="E133" s="427">
        <f>SUM(E134:E139)</f>
        <v>0</v>
      </c>
      <c r="F133" s="179">
        <f>SUM(F134:F139)</f>
        <v>0</v>
      </c>
    </row>
    <row r="134" spans="1:6" ht="12" customHeight="1">
      <c r="A134" s="13" t="s">
        <v>63</v>
      </c>
      <c r="B134" s="7" t="s">
        <v>398</v>
      </c>
      <c r="C134" s="375"/>
      <c r="D134" s="410"/>
      <c r="E134" s="375"/>
      <c r="F134" s="181"/>
    </row>
    <row r="135" spans="1:6" ht="12" customHeight="1">
      <c r="A135" s="13" t="s">
        <v>64</v>
      </c>
      <c r="B135" s="7" t="s">
        <v>390</v>
      </c>
      <c r="C135" s="375"/>
      <c r="D135" s="410"/>
      <c r="E135" s="375"/>
      <c r="F135" s="181"/>
    </row>
    <row r="136" spans="1:6" ht="12" customHeight="1">
      <c r="A136" s="13" t="s">
        <v>65</v>
      </c>
      <c r="B136" s="7" t="s">
        <v>391</v>
      </c>
      <c r="C136" s="375"/>
      <c r="D136" s="410"/>
      <c r="E136" s="375"/>
      <c r="F136" s="181"/>
    </row>
    <row r="137" spans="1:6" ht="12" customHeight="1">
      <c r="A137" s="13" t="s">
        <v>125</v>
      </c>
      <c r="B137" s="7" t="s">
        <v>392</v>
      </c>
      <c r="C137" s="375"/>
      <c r="D137" s="410"/>
      <c r="E137" s="375"/>
      <c r="F137" s="181"/>
    </row>
    <row r="138" spans="1:6" ht="12" customHeight="1">
      <c r="A138" s="13" t="s">
        <v>126</v>
      </c>
      <c r="B138" s="7" t="s">
        <v>393</v>
      </c>
      <c r="C138" s="375"/>
      <c r="D138" s="410"/>
      <c r="E138" s="375"/>
      <c r="F138" s="181"/>
    </row>
    <row r="139" spans="1:6" ht="12" customHeight="1" thickBot="1">
      <c r="A139" s="11" t="s">
        <v>127</v>
      </c>
      <c r="B139" s="7" t="s">
        <v>394</v>
      </c>
      <c r="C139" s="375"/>
      <c r="D139" s="410"/>
      <c r="E139" s="375"/>
      <c r="F139" s="181"/>
    </row>
    <row r="140" spans="1:6" ht="12" customHeight="1" thickBot="1">
      <c r="A140" s="18" t="s">
        <v>13</v>
      </c>
      <c r="B140" s="75" t="s">
        <v>402</v>
      </c>
      <c r="C140" s="366">
        <f>+C141+C142+C143+C144</f>
        <v>0</v>
      </c>
      <c r="D140" s="412">
        <f>+D141+D142+D143+D144</f>
        <v>890</v>
      </c>
      <c r="E140" s="429">
        <f>+E141+E142+E143+E144</f>
        <v>890</v>
      </c>
      <c r="F140" s="185">
        <f>+F141+F142+F143+F144</f>
        <v>890</v>
      </c>
    </row>
    <row r="141" spans="1:6" ht="12" customHeight="1">
      <c r="A141" s="13" t="s">
        <v>66</v>
      </c>
      <c r="B141" s="7" t="s">
        <v>310</v>
      </c>
      <c r="C141" s="375"/>
      <c r="D141" s="410"/>
      <c r="E141" s="375"/>
      <c r="F141" s="181"/>
    </row>
    <row r="142" spans="1:6" ht="12" customHeight="1">
      <c r="A142" s="13" t="s">
        <v>67</v>
      </c>
      <c r="B142" s="7" t="s">
        <v>311</v>
      </c>
      <c r="C142" s="375"/>
      <c r="D142" s="410">
        <v>890</v>
      </c>
      <c r="E142" s="375">
        <v>890</v>
      </c>
      <c r="F142" s="181">
        <v>890</v>
      </c>
    </row>
    <row r="143" spans="1:6" ht="12" customHeight="1">
      <c r="A143" s="13" t="s">
        <v>224</v>
      </c>
      <c r="B143" s="7" t="s">
        <v>403</v>
      </c>
      <c r="C143" s="375"/>
      <c r="D143" s="410"/>
      <c r="E143" s="375"/>
      <c r="F143" s="181"/>
    </row>
    <row r="144" spans="1:6" ht="12" customHeight="1" thickBot="1">
      <c r="A144" s="11" t="s">
        <v>225</v>
      </c>
      <c r="B144" s="5" t="s">
        <v>330</v>
      </c>
      <c r="C144" s="375"/>
      <c r="D144" s="410"/>
      <c r="E144" s="375"/>
      <c r="F144" s="181"/>
    </row>
    <row r="145" spans="1:6" ht="12" customHeight="1" thickBot="1">
      <c r="A145" s="18" t="s">
        <v>14</v>
      </c>
      <c r="B145" s="75" t="s">
        <v>404</v>
      </c>
      <c r="C145" s="377">
        <f>SUM(C146:C150)</f>
        <v>0</v>
      </c>
      <c r="D145" s="422">
        <f>SUM(D146:D150)</f>
        <v>0</v>
      </c>
      <c r="E145" s="439">
        <f>SUM(E146:E150)</f>
        <v>0</v>
      </c>
      <c r="F145" s="188">
        <f>SUM(F146:F150)</f>
        <v>0</v>
      </c>
    </row>
    <row r="146" spans="1:6" ht="12" customHeight="1">
      <c r="A146" s="13" t="s">
        <v>68</v>
      </c>
      <c r="B146" s="7" t="s">
        <v>399</v>
      </c>
      <c r="C146" s="375"/>
      <c r="D146" s="410"/>
      <c r="E146" s="375"/>
      <c r="F146" s="181"/>
    </row>
    <row r="147" spans="1:6" ht="12" customHeight="1">
      <c r="A147" s="13" t="s">
        <v>69</v>
      </c>
      <c r="B147" s="7" t="s">
        <v>406</v>
      </c>
      <c r="C147" s="375"/>
      <c r="D147" s="410"/>
      <c r="E147" s="375"/>
      <c r="F147" s="181"/>
    </row>
    <row r="148" spans="1:6" ht="12" customHeight="1">
      <c r="A148" s="13" t="s">
        <v>236</v>
      </c>
      <c r="B148" s="7" t="s">
        <v>401</v>
      </c>
      <c r="C148" s="375"/>
      <c r="D148" s="410"/>
      <c r="E148" s="375"/>
      <c r="F148" s="181"/>
    </row>
    <row r="149" spans="1:6" ht="12" customHeight="1">
      <c r="A149" s="13" t="s">
        <v>237</v>
      </c>
      <c r="B149" s="7" t="s">
        <v>407</v>
      </c>
      <c r="C149" s="375"/>
      <c r="D149" s="410"/>
      <c r="E149" s="375"/>
      <c r="F149" s="181"/>
    </row>
    <row r="150" spans="1:6" ht="12" customHeight="1" thickBot="1">
      <c r="A150" s="13" t="s">
        <v>405</v>
      </c>
      <c r="B150" s="7" t="s">
        <v>408</v>
      </c>
      <c r="C150" s="375"/>
      <c r="D150" s="410"/>
      <c r="E150" s="375"/>
      <c r="F150" s="181"/>
    </row>
    <row r="151" spans="1:6" ht="12" customHeight="1" thickBot="1">
      <c r="A151" s="18" t="s">
        <v>15</v>
      </c>
      <c r="B151" s="75" t="s">
        <v>409</v>
      </c>
      <c r="C151" s="382"/>
      <c r="D151" s="423"/>
      <c r="E151" s="440"/>
      <c r="F151" s="445"/>
    </row>
    <row r="152" spans="1:6" ht="12" customHeight="1" thickBot="1">
      <c r="A152" s="18" t="s">
        <v>16</v>
      </c>
      <c r="B152" s="75" t="s">
        <v>410</v>
      </c>
      <c r="C152" s="382"/>
      <c r="D152" s="423"/>
      <c r="E152" s="440"/>
      <c r="F152" s="445"/>
    </row>
    <row r="153" spans="1:12" ht="15" customHeight="1" thickBot="1">
      <c r="A153" s="18" t="s">
        <v>17</v>
      </c>
      <c r="B153" s="75" t="s">
        <v>412</v>
      </c>
      <c r="C153" s="378">
        <f>+C129+C133+C140+C145+C151+C152</f>
        <v>14450</v>
      </c>
      <c r="D153" s="424">
        <f>+D129+D133+D140+D145+D151+D152</f>
        <v>15340</v>
      </c>
      <c r="E153" s="441">
        <f>+E129+E133+E140+E145+E151+E152</f>
        <v>17440</v>
      </c>
      <c r="F153" s="276">
        <f>+F129+F133+F140+F145+F151+F152</f>
        <v>22440</v>
      </c>
      <c r="I153" s="277"/>
      <c r="J153" s="278"/>
      <c r="K153" s="278"/>
      <c r="L153" s="278"/>
    </row>
    <row r="154" spans="1:6" s="265" customFormat="1" ht="12.75" customHeight="1" thickBot="1">
      <c r="A154" s="177" t="s">
        <v>18</v>
      </c>
      <c r="B154" s="241" t="s">
        <v>411</v>
      </c>
      <c r="C154" s="378">
        <f>+C128+C153</f>
        <v>75122</v>
      </c>
      <c r="D154" s="424">
        <f>+D128+D153</f>
        <v>76710</v>
      </c>
      <c r="E154" s="441">
        <f>+E128+E153</f>
        <v>79713</v>
      </c>
      <c r="F154" s="276">
        <f>+F128+F153</f>
        <v>81557</v>
      </c>
    </row>
    <row r="155" ht="7.5" customHeight="1"/>
    <row r="156" spans="1:6" ht="15.75">
      <c r="A156" s="450" t="s">
        <v>312</v>
      </c>
      <c r="B156" s="450"/>
      <c r="C156" s="450"/>
      <c r="D156" s="450"/>
      <c r="E156" s="450"/>
      <c r="F156" s="450"/>
    </row>
    <row r="157" spans="1:6" ht="15" customHeight="1" thickBot="1">
      <c r="A157" s="447" t="s">
        <v>113</v>
      </c>
      <c r="B157" s="447"/>
      <c r="C157" s="86"/>
      <c r="D157" s="86"/>
      <c r="E157" s="86"/>
      <c r="F157" s="189" t="s">
        <v>159</v>
      </c>
    </row>
    <row r="158" spans="1:7" ht="23.25" customHeight="1" thickBot="1">
      <c r="A158" s="18">
        <v>1</v>
      </c>
      <c r="B158" s="25" t="s">
        <v>413</v>
      </c>
      <c r="C158" s="383">
        <v>11603</v>
      </c>
      <c r="D158" s="383">
        <v>12493</v>
      </c>
      <c r="E158" s="362">
        <f>+E62-E128</f>
        <v>12493</v>
      </c>
      <c r="F158" s="179">
        <f>+F62-F128</f>
        <v>12494</v>
      </c>
      <c r="G158" s="279"/>
    </row>
    <row r="159" spans="1:6" ht="27.75" customHeight="1" thickBot="1">
      <c r="A159" s="18" t="s">
        <v>9</v>
      </c>
      <c r="B159" s="25" t="s">
        <v>419</v>
      </c>
      <c r="C159" s="383">
        <v>-11603</v>
      </c>
      <c r="D159" s="383">
        <v>-12493</v>
      </c>
      <c r="E159" s="362">
        <f>+E86-E153</f>
        <v>-12493</v>
      </c>
      <c r="F159" s="179">
        <f>+F86-F153</f>
        <v>-12494</v>
      </c>
    </row>
  </sheetData>
  <sheetProtection/>
  <mergeCells count="6">
    <mergeCell ref="A157:B157"/>
    <mergeCell ref="A89:F89"/>
    <mergeCell ref="A1:F1"/>
    <mergeCell ref="A2:B2"/>
    <mergeCell ref="A90:B90"/>
    <mergeCell ref="A156:F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Fityeház Község Önkormányzata
2015. ÉVI KÖLTSÉGVETÉSÉNEK ÖSSZEVONT MÉRLEGE&amp;10
&amp;R&amp;"Times New Roman CE,Félkövér dőlt"&amp;11 1.1. melléklet a 9/2015. (XII.29.)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94">
      <selection activeCell="F118" sqref="F118"/>
    </sheetView>
  </sheetViews>
  <sheetFormatPr defaultColWidth="9.00390625" defaultRowHeight="12.75"/>
  <cols>
    <col min="1" max="1" width="9.50390625" style="242" customWidth="1"/>
    <col min="2" max="2" width="64.50390625" style="242" customWidth="1"/>
    <col min="3" max="5" width="11.125" style="242" customWidth="1"/>
    <col min="6" max="6" width="11.125" style="243" customWidth="1"/>
    <col min="7" max="7" width="9.00390625" style="263" customWidth="1"/>
    <col min="8" max="16384" width="9.375" style="263" customWidth="1"/>
  </cols>
  <sheetData>
    <row r="1" spans="1:6" ht="15.75" customHeight="1">
      <c r="A1" s="448" t="s">
        <v>5</v>
      </c>
      <c r="B1" s="448"/>
      <c r="C1" s="448"/>
      <c r="D1" s="448"/>
      <c r="E1" s="448"/>
      <c r="F1" s="448"/>
    </row>
    <row r="2" spans="1:6" ht="15.75" customHeight="1" thickBot="1">
      <c r="A2" s="447" t="s">
        <v>111</v>
      </c>
      <c r="B2" s="447"/>
      <c r="C2" s="86"/>
      <c r="D2" s="86"/>
      <c r="E2" s="86"/>
      <c r="F2" s="189" t="s">
        <v>159</v>
      </c>
    </row>
    <row r="3" spans="1:6" ht="37.5" customHeight="1" thickBot="1">
      <c r="A3" s="21" t="s">
        <v>58</v>
      </c>
      <c r="B3" s="22" t="s">
        <v>7</v>
      </c>
      <c r="C3" s="379" t="s">
        <v>492</v>
      </c>
      <c r="D3" s="22" t="s">
        <v>494</v>
      </c>
      <c r="E3" s="425" t="s">
        <v>495</v>
      </c>
      <c r="F3" s="443" t="s">
        <v>496</v>
      </c>
    </row>
    <row r="4" spans="1:6" s="264" customFormat="1" ht="12" customHeight="1" thickBot="1">
      <c r="A4" s="259" t="s">
        <v>432</v>
      </c>
      <c r="B4" s="260" t="s">
        <v>433</v>
      </c>
      <c r="C4" s="380" t="s">
        <v>434</v>
      </c>
      <c r="D4" s="260" t="s">
        <v>436</v>
      </c>
      <c r="E4" s="426" t="s">
        <v>435</v>
      </c>
      <c r="F4" s="442" t="s">
        <v>437</v>
      </c>
    </row>
    <row r="5" spans="1:6" s="265" customFormat="1" ht="12" customHeight="1" thickBot="1">
      <c r="A5" s="18" t="s">
        <v>8</v>
      </c>
      <c r="B5" s="19" t="s">
        <v>184</v>
      </c>
      <c r="C5" s="362">
        <f>+C6+C7+C8+C9+C10+C11</f>
        <v>41497</v>
      </c>
      <c r="D5" s="408">
        <f>+D6+D7+D8+D9+D10+D11</f>
        <v>42095</v>
      </c>
      <c r="E5" s="427">
        <f>+E6+E7+E8+E9+E10+E11</f>
        <v>39715</v>
      </c>
      <c r="F5" s="179">
        <f>+F6+F7+F8+F9+F10+F11</f>
        <v>33431</v>
      </c>
    </row>
    <row r="6" spans="1:6" s="265" customFormat="1" ht="12" customHeight="1">
      <c r="A6" s="13" t="s">
        <v>70</v>
      </c>
      <c r="B6" s="266" t="s">
        <v>185</v>
      </c>
      <c r="C6" s="363">
        <v>10071</v>
      </c>
      <c r="D6" s="409">
        <v>10071</v>
      </c>
      <c r="E6" s="428">
        <v>10071</v>
      </c>
      <c r="F6" s="182">
        <v>10071</v>
      </c>
    </row>
    <row r="7" spans="1:6" s="265" customFormat="1" ht="12" customHeight="1">
      <c r="A7" s="12" t="s">
        <v>71</v>
      </c>
      <c r="B7" s="267" t="s">
        <v>186</v>
      </c>
      <c r="C7" s="364">
        <v>9339</v>
      </c>
      <c r="D7" s="410">
        <v>9339</v>
      </c>
      <c r="E7" s="375">
        <v>9339</v>
      </c>
      <c r="F7" s="181">
        <v>9339</v>
      </c>
    </row>
    <row r="8" spans="1:6" s="265" customFormat="1" ht="12" customHeight="1">
      <c r="A8" s="12" t="s">
        <v>72</v>
      </c>
      <c r="B8" s="267" t="s">
        <v>187</v>
      </c>
      <c r="C8" s="364">
        <v>5872</v>
      </c>
      <c r="D8" s="410">
        <v>5872</v>
      </c>
      <c r="E8" s="375">
        <v>5872</v>
      </c>
      <c r="F8" s="181">
        <v>6005</v>
      </c>
    </row>
    <row r="9" spans="1:6" s="265" customFormat="1" ht="12" customHeight="1">
      <c r="A9" s="12" t="s">
        <v>73</v>
      </c>
      <c r="B9" s="267" t="s">
        <v>188</v>
      </c>
      <c r="C9" s="364">
        <v>1200</v>
      </c>
      <c r="D9" s="410">
        <v>1200</v>
      </c>
      <c r="E9" s="375">
        <v>1200</v>
      </c>
      <c r="F9" s="181">
        <v>1200</v>
      </c>
    </row>
    <row r="10" spans="1:6" s="265" customFormat="1" ht="12" customHeight="1">
      <c r="A10" s="12" t="s">
        <v>107</v>
      </c>
      <c r="B10" s="175" t="s">
        <v>368</v>
      </c>
      <c r="C10" s="364">
        <v>15015</v>
      </c>
      <c r="D10" s="410">
        <v>15613</v>
      </c>
      <c r="E10" s="375">
        <v>13168</v>
      </c>
      <c r="F10" s="181">
        <v>6751</v>
      </c>
    </row>
    <row r="11" spans="1:6" s="265" customFormat="1" ht="12" customHeight="1" thickBot="1">
      <c r="A11" s="14" t="s">
        <v>74</v>
      </c>
      <c r="B11" s="176" t="s">
        <v>369</v>
      </c>
      <c r="C11" s="364"/>
      <c r="D11" s="410"/>
      <c r="E11" s="375">
        <v>65</v>
      </c>
      <c r="F11" s="181">
        <v>65</v>
      </c>
    </row>
    <row r="12" spans="1:6" s="265" customFormat="1" ht="12" customHeight="1" thickBot="1">
      <c r="A12" s="18" t="s">
        <v>9</v>
      </c>
      <c r="B12" s="174" t="s">
        <v>189</v>
      </c>
      <c r="C12" s="362">
        <f>+C13+C14+C15+C16+C17</f>
        <v>4683</v>
      </c>
      <c r="D12" s="408">
        <f>+D13+D14+D15+D16+D17</f>
        <v>4783</v>
      </c>
      <c r="E12" s="427">
        <f>+E13+E14+E15+E16+E17</f>
        <v>5728</v>
      </c>
      <c r="F12" s="179">
        <f>+F13+F14+F15+F16+F17</f>
        <v>6384</v>
      </c>
    </row>
    <row r="13" spans="1:6" s="265" customFormat="1" ht="12" customHeight="1">
      <c r="A13" s="13" t="s">
        <v>76</v>
      </c>
      <c r="B13" s="266" t="s">
        <v>190</v>
      </c>
      <c r="C13" s="363"/>
      <c r="D13" s="409"/>
      <c r="E13" s="428"/>
      <c r="F13" s="182"/>
    </row>
    <row r="14" spans="1:6" s="265" customFormat="1" ht="12" customHeight="1">
      <c r="A14" s="12" t="s">
        <v>77</v>
      </c>
      <c r="B14" s="267" t="s">
        <v>191</v>
      </c>
      <c r="C14" s="364"/>
      <c r="D14" s="410"/>
      <c r="E14" s="375"/>
      <c r="F14" s="181"/>
    </row>
    <row r="15" spans="1:6" s="265" customFormat="1" ht="12" customHeight="1">
      <c r="A15" s="12" t="s">
        <v>78</v>
      </c>
      <c r="B15" s="267" t="s">
        <v>358</v>
      </c>
      <c r="C15" s="364"/>
      <c r="D15" s="410"/>
      <c r="E15" s="375"/>
      <c r="F15" s="181"/>
    </row>
    <row r="16" spans="1:6" s="265" customFormat="1" ht="12" customHeight="1">
      <c r="A16" s="12" t="s">
        <v>79</v>
      </c>
      <c r="B16" s="267" t="s">
        <v>359</v>
      </c>
      <c r="C16" s="364"/>
      <c r="D16" s="410"/>
      <c r="E16" s="375"/>
      <c r="F16" s="181"/>
    </row>
    <row r="17" spans="1:6" s="265" customFormat="1" ht="12" customHeight="1">
      <c r="A17" s="12" t="s">
        <v>80</v>
      </c>
      <c r="B17" s="267" t="s">
        <v>192</v>
      </c>
      <c r="C17" s="364">
        <v>4683</v>
      </c>
      <c r="D17" s="410">
        <v>4783</v>
      </c>
      <c r="E17" s="375">
        <v>5728</v>
      </c>
      <c r="F17" s="181">
        <v>6384</v>
      </c>
    </row>
    <row r="18" spans="1:6" s="265" customFormat="1" ht="12" customHeight="1" thickBot="1">
      <c r="A18" s="14" t="s">
        <v>86</v>
      </c>
      <c r="B18" s="176" t="s">
        <v>193</v>
      </c>
      <c r="C18" s="365"/>
      <c r="D18" s="411"/>
      <c r="E18" s="376"/>
      <c r="F18" s="183"/>
    </row>
    <row r="19" spans="1:6" s="265" customFormat="1" ht="12" customHeight="1" thickBot="1">
      <c r="A19" s="18" t="s">
        <v>10</v>
      </c>
      <c r="B19" s="19" t="s">
        <v>194</v>
      </c>
      <c r="C19" s="362">
        <f>+C20+C21+C22+C23+C24</f>
        <v>12899</v>
      </c>
      <c r="D19" s="408">
        <f>+D20+D21+D22+D23+D24</f>
        <v>12899</v>
      </c>
      <c r="E19" s="427">
        <f>+E20+E21+E22+E23+E24</f>
        <v>13237</v>
      </c>
      <c r="F19" s="179">
        <f>+F20+F21+F22+F23+F24</f>
        <v>13237</v>
      </c>
    </row>
    <row r="20" spans="1:6" s="265" customFormat="1" ht="12" customHeight="1">
      <c r="A20" s="13" t="s">
        <v>59</v>
      </c>
      <c r="B20" s="266" t="s">
        <v>195</v>
      </c>
      <c r="C20" s="363"/>
      <c r="D20" s="409"/>
      <c r="E20" s="428"/>
      <c r="F20" s="182"/>
    </row>
    <row r="21" spans="1:6" s="265" customFormat="1" ht="12" customHeight="1">
      <c r="A21" s="12" t="s">
        <v>60</v>
      </c>
      <c r="B21" s="267" t="s">
        <v>196</v>
      </c>
      <c r="C21" s="364"/>
      <c r="D21" s="410"/>
      <c r="E21" s="375"/>
      <c r="F21" s="181"/>
    </row>
    <row r="22" spans="1:6" s="265" customFormat="1" ht="12" customHeight="1">
      <c r="A22" s="12" t="s">
        <v>61</v>
      </c>
      <c r="B22" s="267" t="s">
        <v>360</v>
      </c>
      <c r="C22" s="364"/>
      <c r="D22" s="410"/>
      <c r="E22" s="375"/>
      <c r="F22" s="181"/>
    </row>
    <row r="23" spans="1:6" s="265" customFormat="1" ht="12" customHeight="1">
      <c r="A23" s="12" t="s">
        <v>62</v>
      </c>
      <c r="B23" s="267" t="s">
        <v>361</v>
      </c>
      <c r="C23" s="364"/>
      <c r="D23" s="410"/>
      <c r="E23" s="375"/>
      <c r="F23" s="181"/>
    </row>
    <row r="24" spans="1:6" s="265" customFormat="1" ht="12" customHeight="1">
      <c r="A24" s="12" t="s">
        <v>121</v>
      </c>
      <c r="B24" s="267" t="s">
        <v>197</v>
      </c>
      <c r="C24" s="364">
        <v>12899</v>
      </c>
      <c r="D24" s="410">
        <v>12899</v>
      </c>
      <c r="E24" s="375">
        <v>13237</v>
      </c>
      <c r="F24" s="181">
        <v>13237</v>
      </c>
    </row>
    <row r="25" spans="1:6" s="265" customFormat="1" ht="12" customHeight="1" thickBot="1">
      <c r="A25" s="14" t="s">
        <v>122</v>
      </c>
      <c r="B25" s="268" t="s">
        <v>198</v>
      </c>
      <c r="C25" s="365">
        <v>12899</v>
      </c>
      <c r="D25" s="411">
        <v>12899</v>
      </c>
      <c r="E25" s="376">
        <v>12899</v>
      </c>
      <c r="F25" s="183">
        <v>12899</v>
      </c>
    </row>
    <row r="26" spans="1:6" s="265" customFormat="1" ht="12" customHeight="1" thickBot="1">
      <c r="A26" s="18" t="s">
        <v>123</v>
      </c>
      <c r="B26" s="19" t="s">
        <v>199</v>
      </c>
      <c r="C26" s="366">
        <f>+C27+C31+C32+C33</f>
        <v>6224</v>
      </c>
      <c r="D26" s="412">
        <f>+D27+D31+D32+D33</f>
        <v>7114</v>
      </c>
      <c r="E26" s="429">
        <f>+E27+E31+E32+E33</f>
        <v>9094</v>
      </c>
      <c r="F26" s="185">
        <f>+F27+F31+F32+F33</f>
        <v>9990</v>
      </c>
    </row>
    <row r="27" spans="1:6" s="265" customFormat="1" ht="12" customHeight="1">
      <c r="A27" s="13" t="s">
        <v>200</v>
      </c>
      <c r="B27" s="266" t="s">
        <v>375</v>
      </c>
      <c r="C27" s="367">
        <f>+C28+C29+C30</f>
        <v>4937</v>
      </c>
      <c r="D27" s="413">
        <f>+D28+D29+D30</f>
        <v>4937</v>
      </c>
      <c r="E27" s="430">
        <f>+E28+E29+E30</f>
        <v>6917</v>
      </c>
      <c r="F27" s="261">
        <f>+F28+F29+F30</f>
        <v>6921</v>
      </c>
    </row>
    <row r="28" spans="1:6" s="265" customFormat="1" ht="12" customHeight="1">
      <c r="A28" s="12" t="s">
        <v>201</v>
      </c>
      <c r="B28" s="267" t="s">
        <v>206</v>
      </c>
      <c r="C28" s="364">
        <v>1992</v>
      </c>
      <c r="D28" s="410">
        <v>1992</v>
      </c>
      <c r="E28" s="375">
        <v>1972</v>
      </c>
      <c r="F28" s="181">
        <v>1976</v>
      </c>
    </row>
    <row r="29" spans="1:6" s="265" customFormat="1" ht="12" customHeight="1">
      <c r="A29" s="12" t="s">
        <v>202</v>
      </c>
      <c r="B29" s="267" t="s">
        <v>207</v>
      </c>
      <c r="C29" s="364"/>
      <c r="D29" s="410"/>
      <c r="E29" s="375"/>
      <c r="F29" s="181"/>
    </row>
    <row r="30" spans="1:6" s="265" customFormat="1" ht="12" customHeight="1">
      <c r="A30" s="12" t="s">
        <v>373</v>
      </c>
      <c r="B30" s="323" t="s">
        <v>374</v>
      </c>
      <c r="C30" s="364">
        <v>2945</v>
      </c>
      <c r="D30" s="410">
        <v>2945</v>
      </c>
      <c r="E30" s="375">
        <v>4945</v>
      </c>
      <c r="F30" s="181">
        <v>4945</v>
      </c>
    </row>
    <row r="31" spans="1:6" s="265" customFormat="1" ht="12" customHeight="1">
      <c r="A31" s="12" t="s">
        <v>203</v>
      </c>
      <c r="B31" s="267" t="s">
        <v>208</v>
      </c>
      <c r="C31" s="364">
        <v>1197</v>
      </c>
      <c r="D31" s="410">
        <v>2087</v>
      </c>
      <c r="E31" s="375">
        <v>2087</v>
      </c>
      <c r="F31" s="181">
        <v>2093</v>
      </c>
    </row>
    <row r="32" spans="1:6" s="265" customFormat="1" ht="12" customHeight="1">
      <c r="A32" s="12" t="s">
        <v>204</v>
      </c>
      <c r="B32" s="267" t="s">
        <v>209</v>
      </c>
      <c r="C32" s="364"/>
      <c r="D32" s="410"/>
      <c r="E32" s="375"/>
      <c r="F32" s="181"/>
    </row>
    <row r="33" spans="1:6" s="265" customFormat="1" ht="12" customHeight="1" thickBot="1">
      <c r="A33" s="14" t="s">
        <v>205</v>
      </c>
      <c r="B33" s="268" t="s">
        <v>210</v>
      </c>
      <c r="C33" s="365">
        <v>90</v>
      </c>
      <c r="D33" s="411">
        <v>90</v>
      </c>
      <c r="E33" s="376">
        <v>90</v>
      </c>
      <c r="F33" s="183">
        <v>976</v>
      </c>
    </row>
    <row r="34" spans="1:6" s="265" customFormat="1" ht="12" customHeight="1" thickBot="1">
      <c r="A34" s="18" t="s">
        <v>12</v>
      </c>
      <c r="B34" s="19" t="s">
        <v>370</v>
      </c>
      <c r="C34" s="362">
        <f>SUM(C35:C45)</f>
        <v>6402</v>
      </c>
      <c r="D34" s="408">
        <f>SUM(D35:D45)</f>
        <v>6402</v>
      </c>
      <c r="E34" s="427">
        <f>SUM(E35:E45)</f>
        <v>6402</v>
      </c>
      <c r="F34" s="179">
        <f>SUM(F35:F45)</f>
        <v>7029</v>
      </c>
    </row>
    <row r="35" spans="1:6" s="265" customFormat="1" ht="12" customHeight="1">
      <c r="A35" s="13" t="s">
        <v>63</v>
      </c>
      <c r="B35" s="266" t="s">
        <v>213</v>
      </c>
      <c r="C35" s="363"/>
      <c r="D35" s="409"/>
      <c r="E35" s="428"/>
      <c r="F35" s="182"/>
    </row>
    <row r="36" spans="1:6" s="265" customFormat="1" ht="12" customHeight="1">
      <c r="A36" s="12" t="s">
        <v>64</v>
      </c>
      <c r="B36" s="267" t="s">
        <v>214</v>
      </c>
      <c r="C36" s="364">
        <v>275</v>
      </c>
      <c r="D36" s="410">
        <v>275</v>
      </c>
      <c r="E36" s="375">
        <v>275</v>
      </c>
      <c r="F36" s="181">
        <v>275</v>
      </c>
    </row>
    <row r="37" spans="1:6" s="265" customFormat="1" ht="12" customHeight="1">
      <c r="A37" s="12" t="s">
        <v>65</v>
      </c>
      <c r="B37" s="267" t="s">
        <v>215</v>
      </c>
      <c r="C37" s="364"/>
      <c r="D37" s="410"/>
      <c r="E37" s="375"/>
      <c r="F37" s="181">
        <v>43</v>
      </c>
    </row>
    <row r="38" spans="1:6" s="265" customFormat="1" ht="12" customHeight="1">
      <c r="A38" s="12" t="s">
        <v>125</v>
      </c>
      <c r="B38" s="267" t="s">
        <v>216</v>
      </c>
      <c r="C38" s="364">
        <v>1730</v>
      </c>
      <c r="D38" s="410">
        <v>1730</v>
      </c>
      <c r="E38" s="375">
        <v>1730</v>
      </c>
      <c r="F38" s="181">
        <v>2115</v>
      </c>
    </row>
    <row r="39" spans="1:6" s="265" customFormat="1" ht="12" customHeight="1">
      <c r="A39" s="12" t="s">
        <v>126</v>
      </c>
      <c r="B39" s="267" t="s">
        <v>217</v>
      </c>
      <c r="C39" s="364">
        <v>3065</v>
      </c>
      <c r="D39" s="410">
        <v>3065</v>
      </c>
      <c r="E39" s="375">
        <v>3065</v>
      </c>
      <c r="F39" s="181">
        <v>3076</v>
      </c>
    </row>
    <row r="40" spans="1:6" s="265" customFormat="1" ht="12" customHeight="1">
      <c r="A40" s="12" t="s">
        <v>127</v>
      </c>
      <c r="B40" s="267" t="s">
        <v>218</v>
      </c>
      <c r="C40" s="364">
        <v>1123</v>
      </c>
      <c r="D40" s="410">
        <v>1123</v>
      </c>
      <c r="E40" s="375">
        <v>1123</v>
      </c>
      <c r="F40" s="181">
        <v>1231</v>
      </c>
    </row>
    <row r="41" spans="1:6" s="265" customFormat="1" ht="12" customHeight="1">
      <c r="A41" s="12" t="s">
        <v>128</v>
      </c>
      <c r="B41" s="267" t="s">
        <v>219</v>
      </c>
      <c r="C41" s="364"/>
      <c r="D41" s="410"/>
      <c r="E41" s="375"/>
      <c r="F41" s="181"/>
    </row>
    <row r="42" spans="1:6" s="265" customFormat="1" ht="12" customHeight="1">
      <c r="A42" s="12" t="s">
        <v>129</v>
      </c>
      <c r="B42" s="267" t="s">
        <v>220</v>
      </c>
      <c r="C42" s="364">
        <v>201</v>
      </c>
      <c r="D42" s="410">
        <v>201</v>
      </c>
      <c r="E42" s="375">
        <v>201</v>
      </c>
      <c r="F42" s="181">
        <v>201</v>
      </c>
    </row>
    <row r="43" spans="1:6" s="265" customFormat="1" ht="12" customHeight="1">
      <c r="A43" s="12" t="s">
        <v>211</v>
      </c>
      <c r="B43" s="267" t="s">
        <v>221</v>
      </c>
      <c r="C43" s="368"/>
      <c r="D43" s="414"/>
      <c r="E43" s="431"/>
      <c r="F43" s="184"/>
    </row>
    <row r="44" spans="1:6" s="265" customFormat="1" ht="12" customHeight="1">
      <c r="A44" s="14" t="s">
        <v>212</v>
      </c>
      <c r="B44" s="268" t="s">
        <v>372</v>
      </c>
      <c r="C44" s="369"/>
      <c r="D44" s="415"/>
      <c r="E44" s="432"/>
      <c r="F44" s="256"/>
    </row>
    <row r="45" spans="1:6" s="265" customFormat="1" ht="12" customHeight="1" thickBot="1">
      <c r="A45" s="14" t="s">
        <v>371</v>
      </c>
      <c r="B45" s="176" t="s">
        <v>222</v>
      </c>
      <c r="C45" s="369">
        <v>8</v>
      </c>
      <c r="D45" s="415">
        <v>8</v>
      </c>
      <c r="E45" s="432">
        <v>8</v>
      </c>
      <c r="F45" s="256">
        <v>88</v>
      </c>
    </row>
    <row r="46" spans="1:6" s="265" customFormat="1" ht="12" customHeight="1" thickBot="1">
      <c r="A46" s="18" t="s">
        <v>13</v>
      </c>
      <c r="B46" s="19" t="s">
        <v>223</v>
      </c>
      <c r="C46" s="362">
        <f>SUM(C47:C51)</f>
        <v>0</v>
      </c>
      <c r="D46" s="408">
        <f>SUM(D47:D51)</f>
        <v>0</v>
      </c>
      <c r="E46" s="427">
        <f>SUM(E47:E51)</f>
        <v>0</v>
      </c>
      <c r="F46" s="179">
        <f>SUM(F47:F51)</f>
        <v>130</v>
      </c>
    </row>
    <row r="47" spans="1:6" s="265" customFormat="1" ht="12" customHeight="1">
      <c r="A47" s="13" t="s">
        <v>66</v>
      </c>
      <c r="B47" s="266" t="s">
        <v>227</v>
      </c>
      <c r="C47" s="370"/>
      <c r="D47" s="416"/>
      <c r="E47" s="433"/>
      <c r="F47" s="308"/>
    </row>
    <row r="48" spans="1:6" s="265" customFormat="1" ht="12" customHeight="1">
      <c r="A48" s="12" t="s">
        <v>67</v>
      </c>
      <c r="B48" s="267" t="s">
        <v>228</v>
      </c>
      <c r="C48" s="368"/>
      <c r="D48" s="414"/>
      <c r="E48" s="431"/>
      <c r="F48" s="184"/>
    </row>
    <row r="49" spans="1:6" s="265" customFormat="1" ht="12" customHeight="1">
      <c r="A49" s="12" t="s">
        <v>224</v>
      </c>
      <c r="B49" s="267" t="s">
        <v>229</v>
      </c>
      <c r="C49" s="368"/>
      <c r="D49" s="414"/>
      <c r="E49" s="431"/>
      <c r="F49" s="184">
        <v>130</v>
      </c>
    </row>
    <row r="50" spans="1:6" s="265" customFormat="1" ht="12" customHeight="1">
      <c r="A50" s="12" t="s">
        <v>225</v>
      </c>
      <c r="B50" s="267" t="s">
        <v>230</v>
      </c>
      <c r="C50" s="368"/>
      <c r="D50" s="414"/>
      <c r="E50" s="431"/>
      <c r="F50" s="184"/>
    </row>
    <row r="51" spans="1:6" s="265" customFormat="1" ht="12" customHeight="1" thickBot="1">
      <c r="A51" s="14" t="s">
        <v>226</v>
      </c>
      <c r="B51" s="176" t="s">
        <v>231</v>
      </c>
      <c r="C51" s="369"/>
      <c r="D51" s="415"/>
      <c r="E51" s="432"/>
      <c r="F51" s="256"/>
    </row>
    <row r="52" spans="1:6" s="265" customFormat="1" ht="12" customHeight="1" thickBot="1">
      <c r="A52" s="18" t="s">
        <v>130</v>
      </c>
      <c r="B52" s="19" t="s">
        <v>232</v>
      </c>
      <c r="C52" s="362">
        <f>SUM(C53:C55)</f>
        <v>0</v>
      </c>
      <c r="D52" s="408">
        <f>SUM(D53:D55)</f>
        <v>0</v>
      </c>
      <c r="E52" s="427">
        <f>SUM(E53:E55)</f>
        <v>0</v>
      </c>
      <c r="F52" s="179">
        <f>SUM(F53:F55)</f>
        <v>770</v>
      </c>
    </row>
    <row r="53" spans="1:6" s="265" customFormat="1" ht="12" customHeight="1">
      <c r="A53" s="13" t="s">
        <v>68</v>
      </c>
      <c r="B53" s="266" t="s">
        <v>233</v>
      </c>
      <c r="C53" s="363"/>
      <c r="D53" s="409"/>
      <c r="E53" s="428"/>
      <c r="F53" s="182"/>
    </row>
    <row r="54" spans="1:6" s="265" customFormat="1" ht="12" customHeight="1">
      <c r="A54" s="12" t="s">
        <v>69</v>
      </c>
      <c r="B54" s="267" t="s">
        <v>362</v>
      </c>
      <c r="C54" s="364"/>
      <c r="D54" s="410"/>
      <c r="E54" s="375"/>
      <c r="F54" s="181"/>
    </row>
    <row r="55" spans="1:6" s="265" customFormat="1" ht="12" customHeight="1">
      <c r="A55" s="12" t="s">
        <v>236</v>
      </c>
      <c r="B55" s="267" t="s">
        <v>234</v>
      </c>
      <c r="C55" s="364"/>
      <c r="D55" s="410"/>
      <c r="E55" s="375"/>
      <c r="F55" s="181">
        <v>770</v>
      </c>
    </row>
    <row r="56" spans="1:6" s="265" customFormat="1" ht="12" customHeight="1" thickBot="1">
      <c r="A56" s="14" t="s">
        <v>237</v>
      </c>
      <c r="B56" s="176" t="s">
        <v>235</v>
      </c>
      <c r="C56" s="365"/>
      <c r="D56" s="411"/>
      <c r="E56" s="376"/>
      <c r="F56" s="183"/>
    </row>
    <row r="57" spans="1:6" s="265" customFormat="1" ht="12" customHeight="1" thickBot="1">
      <c r="A57" s="18" t="s">
        <v>15</v>
      </c>
      <c r="B57" s="174" t="s">
        <v>238</v>
      </c>
      <c r="C57" s="362">
        <f>SUM(C58:C60)</f>
        <v>0</v>
      </c>
      <c r="D57" s="408">
        <f>SUM(D58:D60)</f>
        <v>0</v>
      </c>
      <c r="E57" s="427">
        <f>SUM(E58:E60)</f>
        <v>0</v>
      </c>
      <c r="F57" s="179">
        <f>SUM(F58:F60)</f>
        <v>50</v>
      </c>
    </row>
    <row r="58" spans="1:6" s="265" customFormat="1" ht="12" customHeight="1">
      <c r="A58" s="13" t="s">
        <v>131</v>
      </c>
      <c r="B58" s="266" t="s">
        <v>240</v>
      </c>
      <c r="C58" s="368"/>
      <c r="D58" s="414"/>
      <c r="E58" s="431"/>
      <c r="F58" s="184"/>
    </row>
    <row r="59" spans="1:6" s="265" customFormat="1" ht="12" customHeight="1">
      <c r="A59" s="12" t="s">
        <v>132</v>
      </c>
      <c r="B59" s="267" t="s">
        <v>363</v>
      </c>
      <c r="C59" s="368"/>
      <c r="D59" s="414"/>
      <c r="E59" s="431"/>
      <c r="F59" s="184"/>
    </row>
    <row r="60" spans="1:6" s="265" customFormat="1" ht="12" customHeight="1">
      <c r="A60" s="12" t="s">
        <v>160</v>
      </c>
      <c r="B60" s="267" t="s">
        <v>241</v>
      </c>
      <c r="C60" s="368"/>
      <c r="D60" s="414"/>
      <c r="E60" s="431"/>
      <c r="F60" s="184">
        <v>50</v>
      </c>
    </row>
    <row r="61" spans="1:6" s="265" customFormat="1" ht="12" customHeight="1" thickBot="1">
      <c r="A61" s="14" t="s">
        <v>239</v>
      </c>
      <c r="B61" s="176" t="s">
        <v>242</v>
      </c>
      <c r="C61" s="368"/>
      <c r="D61" s="414"/>
      <c r="E61" s="431"/>
      <c r="F61" s="184"/>
    </row>
    <row r="62" spans="1:6" s="265" customFormat="1" ht="12" customHeight="1" thickBot="1">
      <c r="A62" s="328" t="s">
        <v>415</v>
      </c>
      <c r="B62" s="19" t="s">
        <v>243</v>
      </c>
      <c r="C62" s="366">
        <f>+C5+C12+C19+C26+C34+C46+C52+C57</f>
        <v>71705</v>
      </c>
      <c r="D62" s="412">
        <f>+D5+D12+D19+D26+D34+D46+D52+D57</f>
        <v>73293</v>
      </c>
      <c r="E62" s="429">
        <f>+E5+E12+E19+E26+E34+E46+E52+E57</f>
        <v>74176</v>
      </c>
      <c r="F62" s="185">
        <f>+F5+F12+F19+F26+F34+F46+F52+F57</f>
        <v>71021</v>
      </c>
    </row>
    <row r="63" spans="1:6" s="265" customFormat="1" ht="12" customHeight="1" thickBot="1">
      <c r="A63" s="310" t="s">
        <v>244</v>
      </c>
      <c r="B63" s="174" t="s">
        <v>245</v>
      </c>
      <c r="C63" s="362">
        <f>SUM(C64:C66)</f>
        <v>0</v>
      </c>
      <c r="D63" s="408">
        <f>SUM(D64:D66)</f>
        <v>0</v>
      </c>
      <c r="E63" s="427">
        <f>SUM(E64:E66)</f>
        <v>2100</v>
      </c>
      <c r="F63" s="179">
        <f>SUM(F64:F66)</f>
        <v>7100</v>
      </c>
    </row>
    <row r="64" spans="1:6" s="265" customFormat="1" ht="12" customHeight="1">
      <c r="A64" s="13" t="s">
        <v>276</v>
      </c>
      <c r="B64" s="266" t="s">
        <v>246</v>
      </c>
      <c r="C64" s="368"/>
      <c r="D64" s="414"/>
      <c r="E64" s="431"/>
      <c r="F64" s="184"/>
    </row>
    <row r="65" spans="1:6" s="265" customFormat="1" ht="12" customHeight="1">
      <c r="A65" s="12" t="s">
        <v>285</v>
      </c>
      <c r="B65" s="267" t="s">
        <v>247</v>
      </c>
      <c r="C65" s="368"/>
      <c r="D65" s="414"/>
      <c r="E65" s="431">
        <v>2100</v>
      </c>
      <c r="F65" s="184">
        <v>7100</v>
      </c>
    </row>
    <row r="66" spans="1:6" s="265" customFormat="1" ht="12" customHeight="1" thickBot="1">
      <c r="A66" s="14" t="s">
        <v>286</v>
      </c>
      <c r="B66" s="324" t="s">
        <v>400</v>
      </c>
      <c r="C66" s="368"/>
      <c r="D66" s="414"/>
      <c r="E66" s="431"/>
      <c r="F66" s="184"/>
    </row>
    <row r="67" spans="1:6" s="265" customFormat="1" ht="12" customHeight="1" thickBot="1">
      <c r="A67" s="310" t="s">
        <v>249</v>
      </c>
      <c r="B67" s="174" t="s">
        <v>250</v>
      </c>
      <c r="C67" s="362">
        <f>SUM(C68:C71)</f>
        <v>0</v>
      </c>
      <c r="D67" s="408">
        <f>SUM(D68:D71)</f>
        <v>0</v>
      </c>
      <c r="E67" s="427">
        <f>SUM(E68:E71)</f>
        <v>0</v>
      </c>
      <c r="F67" s="179">
        <f>SUM(F68:F71)</f>
        <v>0</v>
      </c>
    </row>
    <row r="68" spans="1:6" s="265" customFormat="1" ht="12" customHeight="1">
      <c r="A68" s="13" t="s">
        <v>108</v>
      </c>
      <c r="B68" s="266" t="s">
        <v>251</v>
      </c>
      <c r="C68" s="368"/>
      <c r="D68" s="414"/>
      <c r="E68" s="431"/>
      <c r="F68" s="184"/>
    </row>
    <row r="69" spans="1:6" s="265" customFormat="1" ht="12" customHeight="1">
      <c r="A69" s="12" t="s">
        <v>109</v>
      </c>
      <c r="B69" s="267" t="s">
        <v>252</v>
      </c>
      <c r="C69" s="368"/>
      <c r="D69" s="414"/>
      <c r="E69" s="431"/>
      <c r="F69" s="184"/>
    </row>
    <row r="70" spans="1:6" s="265" customFormat="1" ht="12" customHeight="1">
      <c r="A70" s="12" t="s">
        <v>277</v>
      </c>
      <c r="B70" s="267" t="s">
        <v>253</v>
      </c>
      <c r="C70" s="368"/>
      <c r="D70" s="414"/>
      <c r="E70" s="431"/>
      <c r="F70" s="184"/>
    </row>
    <row r="71" spans="1:6" s="265" customFormat="1" ht="12" customHeight="1" thickBot="1">
      <c r="A71" s="14" t="s">
        <v>278</v>
      </c>
      <c r="B71" s="176" t="s">
        <v>254</v>
      </c>
      <c r="C71" s="368"/>
      <c r="D71" s="414"/>
      <c r="E71" s="431"/>
      <c r="F71" s="184"/>
    </row>
    <row r="72" spans="1:6" s="265" customFormat="1" ht="12" customHeight="1" thickBot="1">
      <c r="A72" s="310" t="s">
        <v>255</v>
      </c>
      <c r="B72" s="174" t="s">
        <v>256</v>
      </c>
      <c r="C72" s="362">
        <f>SUM(C73:C74)</f>
        <v>2847</v>
      </c>
      <c r="D72" s="408">
        <f>SUM(D73:D74)</f>
        <v>2847</v>
      </c>
      <c r="E72" s="427">
        <f>SUM(E73:E74)</f>
        <v>2847</v>
      </c>
      <c r="F72" s="179">
        <f>SUM(F73:F74)</f>
        <v>2846</v>
      </c>
    </row>
    <row r="73" spans="1:6" s="265" customFormat="1" ht="12" customHeight="1">
      <c r="A73" s="13" t="s">
        <v>279</v>
      </c>
      <c r="B73" s="266" t="s">
        <v>257</v>
      </c>
      <c r="C73" s="368">
        <v>2847</v>
      </c>
      <c r="D73" s="414">
        <v>2847</v>
      </c>
      <c r="E73" s="431">
        <v>2847</v>
      </c>
      <c r="F73" s="184">
        <v>2846</v>
      </c>
    </row>
    <row r="74" spans="1:6" s="265" customFormat="1" ht="12" customHeight="1" thickBot="1">
      <c r="A74" s="14" t="s">
        <v>280</v>
      </c>
      <c r="B74" s="176" t="s">
        <v>258</v>
      </c>
      <c r="C74" s="368"/>
      <c r="D74" s="414"/>
      <c r="E74" s="431"/>
      <c r="F74" s="184"/>
    </row>
    <row r="75" spans="1:6" s="265" customFormat="1" ht="12" customHeight="1" thickBot="1">
      <c r="A75" s="310" t="s">
        <v>259</v>
      </c>
      <c r="B75" s="174" t="s">
        <v>260</v>
      </c>
      <c r="C75" s="362">
        <f>SUM(C76:C78)</f>
        <v>0</v>
      </c>
      <c r="D75" s="408">
        <f>SUM(D76:D78)</f>
        <v>0</v>
      </c>
      <c r="E75" s="427">
        <f>SUM(E76:E78)</f>
        <v>0</v>
      </c>
      <c r="F75" s="179">
        <f>SUM(F76:F78)</f>
        <v>0</v>
      </c>
    </row>
    <row r="76" spans="1:6" s="265" customFormat="1" ht="12" customHeight="1">
      <c r="A76" s="13" t="s">
        <v>281</v>
      </c>
      <c r="B76" s="266" t="s">
        <v>261</v>
      </c>
      <c r="C76" s="368"/>
      <c r="D76" s="414"/>
      <c r="E76" s="431"/>
      <c r="F76" s="184"/>
    </row>
    <row r="77" spans="1:6" s="265" customFormat="1" ht="12" customHeight="1">
      <c r="A77" s="12" t="s">
        <v>282</v>
      </c>
      <c r="B77" s="267" t="s">
        <v>262</v>
      </c>
      <c r="C77" s="368"/>
      <c r="D77" s="414"/>
      <c r="E77" s="431"/>
      <c r="F77" s="184"/>
    </row>
    <row r="78" spans="1:6" s="265" customFormat="1" ht="12" customHeight="1" thickBot="1">
      <c r="A78" s="14" t="s">
        <v>283</v>
      </c>
      <c r="B78" s="176" t="s">
        <v>263</v>
      </c>
      <c r="C78" s="368"/>
      <c r="D78" s="414"/>
      <c r="E78" s="431"/>
      <c r="F78" s="184"/>
    </row>
    <row r="79" spans="1:6" s="265" customFormat="1" ht="12" customHeight="1" thickBot="1">
      <c r="A79" s="310" t="s">
        <v>264</v>
      </c>
      <c r="B79" s="174" t="s">
        <v>284</v>
      </c>
      <c r="C79" s="362">
        <f>SUM(C80:C83)</f>
        <v>0</v>
      </c>
      <c r="D79" s="408">
        <f>SUM(D80:D83)</f>
        <v>0</v>
      </c>
      <c r="E79" s="427">
        <f>SUM(E80:E83)</f>
        <v>0</v>
      </c>
      <c r="F79" s="179">
        <f>SUM(F80:F83)</f>
        <v>0</v>
      </c>
    </row>
    <row r="80" spans="1:6" s="265" customFormat="1" ht="12" customHeight="1">
      <c r="A80" s="270" t="s">
        <v>265</v>
      </c>
      <c r="B80" s="266" t="s">
        <v>266</v>
      </c>
      <c r="C80" s="368"/>
      <c r="D80" s="414"/>
      <c r="E80" s="431"/>
      <c r="F80" s="184"/>
    </row>
    <row r="81" spans="1:6" s="265" customFormat="1" ht="12" customHeight="1">
      <c r="A81" s="271" t="s">
        <v>267</v>
      </c>
      <c r="B81" s="267" t="s">
        <v>268</v>
      </c>
      <c r="C81" s="368"/>
      <c r="D81" s="414"/>
      <c r="E81" s="431"/>
      <c r="F81" s="184"/>
    </row>
    <row r="82" spans="1:6" s="265" customFormat="1" ht="12" customHeight="1">
      <c r="A82" s="271" t="s">
        <v>269</v>
      </c>
      <c r="B82" s="267" t="s">
        <v>270</v>
      </c>
      <c r="C82" s="368"/>
      <c r="D82" s="414"/>
      <c r="E82" s="431"/>
      <c r="F82" s="184"/>
    </row>
    <row r="83" spans="1:6" s="265" customFormat="1" ht="12" customHeight="1" thickBot="1">
      <c r="A83" s="272" t="s">
        <v>271</v>
      </c>
      <c r="B83" s="176" t="s">
        <v>272</v>
      </c>
      <c r="C83" s="368"/>
      <c r="D83" s="414"/>
      <c r="E83" s="431"/>
      <c r="F83" s="184"/>
    </row>
    <row r="84" spans="1:6" s="265" customFormat="1" ht="12" customHeight="1" thickBot="1">
      <c r="A84" s="310" t="s">
        <v>273</v>
      </c>
      <c r="B84" s="174" t="s">
        <v>414</v>
      </c>
      <c r="C84" s="371"/>
      <c r="D84" s="417"/>
      <c r="E84" s="434"/>
      <c r="F84" s="309"/>
    </row>
    <row r="85" spans="1:6" s="265" customFormat="1" ht="13.5" customHeight="1" thickBot="1">
      <c r="A85" s="310" t="s">
        <v>275</v>
      </c>
      <c r="B85" s="174" t="s">
        <v>274</v>
      </c>
      <c r="C85" s="371"/>
      <c r="D85" s="417"/>
      <c r="E85" s="434"/>
      <c r="F85" s="309"/>
    </row>
    <row r="86" spans="1:6" s="265" customFormat="1" ht="15.75" customHeight="1" thickBot="1">
      <c r="A86" s="310" t="s">
        <v>287</v>
      </c>
      <c r="B86" s="273" t="s">
        <v>417</v>
      </c>
      <c r="C86" s="366">
        <f>+C63+C67+C72+C75+C79+C85+C84</f>
        <v>2847</v>
      </c>
      <c r="D86" s="412">
        <f>+D63+D67+D72+D75+D79+D85+D84</f>
        <v>2847</v>
      </c>
      <c r="E86" s="429">
        <f>+E63+E67+E72+E75+E79+E85+E84</f>
        <v>4947</v>
      </c>
      <c r="F86" s="185">
        <f>+F63+F67+F72+F75+F79+F85+F84</f>
        <v>9946</v>
      </c>
    </row>
    <row r="87" spans="1:6" s="265" customFormat="1" ht="16.5" customHeight="1" thickBot="1">
      <c r="A87" s="311" t="s">
        <v>416</v>
      </c>
      <c r="B87" s="274" t="s">
        <v>418</v>
      </c>
      <c r="C87" s="366">
        <f>+C62+C86</f>
        <v>74552</v>
      </c>
      <c r="D87" s="412">
        <f>+D62+D86</f>
        <v>76140</v>
      </c>
      <c r="E87" s="429">
        <f>+E62+E86</f>
        <v>79123</v>
      </c>
      <c r="F87" s="185">
        <f>+F62+F86</f>
        <v>80967</v>
      </c>
    </row>
    <row r="88" spans="1:6" s="265" customFormat="1" ht="83.25" customHeight="1">
      <c r="A88" s="3"/>
      <c r="B88" s="4"/>
      <c r="C88" s="4"/>
      <c r="D88" s="4"/>
      <c r="E88" s="4"/>
      <c r="F88" s="186"/>
    </row>
    <row r="89" spans="1:6" ht="16.5" customHeight="1">
      <c r="A89" s="448" t="s">
        <v>36</v>
      </c>
      <c r="B89" s="448"/>
      <c r="C89" s="448"/>
      <c r="D89" s="448"/>
      <c r="E89" s="448"/>
      <c r="F89" s="448"/>
    </row>
    <row r="90" spans="1:6" s="275" customFormat="1" ht="16.5" customHeight="1" thickBot="1">
      <c r="A90" s="449" t="s">
        <v>112</v>
      </c>
      <c r="B90" s="449"/>
      <c r="C90" s="343"/>
      <c r="D90" s="343"/>
      <c r="E90" s="343"/>
      <c r="F90" s="85" t="s">
        <v>159</v>
      </c>
    </row>
    <row r="91" spans="1:6" ht="37.5" customHeight="1" thickBot="1">
      <c r="A91" s="21" t="s">
        <v>58</v>
      </c>
      <c r="B91" s="22" t="s">
        <v>37</v>
      </c>
      <c r="C91" s="379" t="s">
        <v>492</v>
      </c>
      <c r="D91" s="22" t="s">
        <v>494</v>
      </c>
      <c r="E91" s="425" t="s">
        <v>495</v>
      </c>
      <c r="F91" s="443" t="s">
        <v>496</v>
      </c>
    </row>
    <row r="92" spans="1:6" s="264" customFormat="1" ht="12" customHeight="1" thickBot="1">
      <c r="A92" s="27" t="s">
        <v>432</v>
      </c>
      <c r="B92" s="28" t="s">
        <v>433</v>
      </c>
      <c r="C92" s="380" t="s">
        <v>434</v>
      </c>
      <c r="D92" s="260" t="s">
        <v>436</v>
      </c>
      <c r="E92" s="426" t="s">
        <v>435</v>
      </c>
      <c r="F92" s="442" t="s">
        <v>437</v>
      </c>
    </row>
    <row r="93" spans="1:6" ht="12" customHeight="1" thickBot="1">
      <c r="A93" s="20" t="s">
        <v>8</v>
      </c>
      <c r="B93" s="26" t="s">
        <v>376</v>
      </c>
      <c r="C93" s="372">
        <f>C94+C95+C96+C97+C98+C111</f>
        <v>55170</v>
      </c>
      <c r="D93" s="418">
        <f>D94+D95+D96+D97+D98+D111</f>
        <v>55868</v>
      </c>
      <c r="E93" s="435">
        <f>E94+E95+E96+E97+E98+E111</f>
        <v>56413</v>
      </c>
      <c r="F93" s="178">
        <f>F94+F95+F96+F97+F98+F111</f>
        <v>52984</v>
      </c>
    </row>
    <row r="94" spans="1:6" ht="12" customHeight="1">
      <c r="A94" s="15" t="s">
        <v>70</v>
      </c>
      <c r="B94" s="8" t="s">
        <v>38</v>
      </c>
      <c r="C94" s="373">
        <v>23107</v>
      </c>
      <c r="D94" s="419">
        <v>22907</v>
      </c>
      <c r="E94" s="436">
        <v>22907</v>
      </c>
      <c r="F94" s="180">
        <v>21979</v>
      </c>
    </row>
    <row r="95" spans="1:6" ht="12" customHeight="1">
      <c r="A95" s="12" t="s">
        <v>71</v>
      </c>
      <c r="B95" s="6" t="s">
        <v>133</v>
      </c>
      <c r="C95" s="364">
        <v>5465</v>
      </c>
      <c r="D95" s="410">
        <v>5465</v>
      </c>
      <c r="E95" s="375">
        <v>5492</v>
      </c>
      <c r="F95" s="181">
        <v>5212</v>
      </c>
    </row>
    <row r="96" spans="1:6" ht="12" customHeight="1">
      <c r="A96" s="12" t="s">
        <v>72</v>
      </c>
      <c r="B96" s="6" t="s">
        <v>99</v>
      </c>
      <c r="C96" s="365">
        <v>21458</v>
      </c>
      <c r="D96" s="411">
        <v>21963</v>
      </c>
      <c r="E96" s="376">
        <v>22423</v>
      </c>
      <c r="F96" s="183">
        <v>20396</v>
      </c>
    </row>
    <row r="97" spans="1:6" ht="12" customHeight="1">
      <c r="A97" s="12" t="s">
        <v>73</v>
      </c>
      <c r="B97" s="9" t="s">
        <v>134</v>
      </c>
      <c r="C97" s="365">
        <v>2247</v>
      </c>
      <c r="D97" s="411">
        <v>2247</v>
      </c>
      <c r="E97" s="376">
        <v>2305</v>
      </c>
      <c r="F97" s="183">
        <v>2161</v>
      </c>
    </row>
    <row r="98" spans="1:6" ht="12" customHeight="1">
      <c r="A98" s="12" t="s">
        <v>81</v>
      </c>
      <c r="B98" s="17" t="s">
        <v>135</v>
      </c>
      <c r="C98" s="365">
        <f>C99+C100+C101+C102+C103+C104+C105+C106+C107+C108+C109+C110</f>
        <v>2893</v>
      </c>
      <c r="D98" s="411">
        <f>D99+D100+D101+D102+D103+D104+D105+D106+D107+D108+D109+D110</f>
        <v>3286</v>
      </c>
      <c r="E98" s="376">
        <f>E99+E100+E101+E102+E103+E104+E105+E106+E107+E108+E109+E110</f>
        <v>3286</v>
      </c>
      <c r="F98" s="183">
        <f>F99+F100+F101+F102+F103+F104+F105+F106+F107+F108+F109+F110</f>
        <v>3236</v>
      </c>
    </row>
    <row r="99" spans="1:6" ht="12" customHeight="1">
      <c r="A99" s="12" t="s">
        <v>74</v>
      </c>
      <c r="B99" s="6" t="s">
        <v>381</v>
      </c>
      <c r="C99" s="365"/>
      <c r="D99" s="411"/>
      <c r="E99" s="376"/>
      <c r="F99" s="183"/>
    </row>
    <row r="100" spans="1:6" ht="12" customHeight="1">
      <c r="A100" s="12" t="s">
        <v>75</v>
      </c>
      <c r="B100" s="90" t="s">
        <v>380</v>
      </c>
      <c r="C100" s="365"/>
      <c r="D100" s="411"/>
      <c r="E100" s="376"/>
      <c r="F100" s="183"/>
    </row>
    <row r="101" spans="1:6" ht="12" customHeight="1">
      <c r="A101" s="12" t="s">
        <v>82</v>
      </c>
      <c r="B101" s="90" t="s">
        <v>379</v>
      </c>
      <c r="C101" s="365"/>
      <c r="D101" s="411"/>
      <c r="E101" s="376"/>
      <c r="F101" s="183"/>
    </row>
    <row r="102" spans="1:6" ht="12" customHeight="1">
      <c r="A102" s="12" t="s">
        <v>83</v>
      </c>
      <c r="B102" s="88" t="s">
        <v>290</v>
      </c>
      <c r="C102" s="365"/>
      <c r="D102" s="411"/>
      <c r="E102" s="376"/>
      <c r="F102" s="183"/>
    </row>
    <row r="103" spans="1:6" ht="12" customHeight="1">
      <c r="A103" s="12" t="s">
        <v>84</v>
      </c>
      <c r="B103" s="89" t="s">
        <v>291</v>
      </c>
      <c r="C103" s="365"/>
      <c r="D103" s="411"/>
      <c r="E103" s="376"/>
      <c r="F103" s="183"/>
    </row>
    <row r="104" spans="1:6" ht="12" customHeight="1">
      <c r="A104" s="12" t="s">
        <v>85</v>
      </c>
      <c r="B104" s="89" t="s">
        <v>292</v>
      </c>
      <c r="C104" s="365"/>
      <c r="D104" s="411"/>
      <c r="E104" s="376"/>
      <c r="F104" s="183"/>
    </row>
    <row r="105" spans="1:6" ht="12" customHeight="1">
      <c r="A105" s="12" t="s">
        <v>87</v>
      </c>
      <c r="B105" s="88" t="s">
        <v>293</v>
      </c>
      <c r="C105" s="365">
        <v>1568</v>
      </c>
      <c r="D105" s="411">
        <v>1711</v>
      </c>
      <c r="E105" s="376">
        <v>1711</v>
      </c>
      <c r="F105" s="183">
        <v>1661</v>
      </c>
    </row>
    <row r="106" spans="1:6" ht="12" customHeight="1">
      <c r="A106" s="12" t="s">
        <v>136</v>
      </c>
      <c r="B106" s="88" t="s">
        <v>294</v>
      </c>
      <c r="C106" s="365"/>
      <c r="D106" s="411"/>
      <c r="E106" s="376"/>
      <c r="F106" s="183"/>
    </row>
    <row r="107" spans="1:6" ht="12" customHeight="1">
      <c r="A107" s="12" t="s">
        <v>288</v>
      </c>
      <c r="B107" s="89" t="s">
        <v>295</v>
      </c>
      <c r="C107" s="365"/>
      <c r="D107" s="411"/>
      <c r="E107" s="376"/>
      <c r="F107" s="183"/>
    </row>
    <row r="108" spans="1:6" ht="12" customHeight="1">
      <c r="A108" s="11" t="s">
        <v>289</v>
      </c>
      <c r="B108" s="90" t="s">
        <v>296</v>
      </c>
      <c r="C108" s="365"/>
      <c r="D108" s="411"/>
      <c r="E108" s="376"/>
      <c r="F108" s="183"/>
    </row>
    <row r="109" spans="1:6" ht="12" customHeight="1">
      <c r="A109" s="12" t="s">
        <v>377</v>
      </c>
      <c r="B109" s="90" t="s">
        <v>297</v>
      </c>
      <c r="C109" s="365"/>
      <c r="D109" s="411"/>
      <c r="E109" s="376"/>
      <c r="F109" s="183"/>
    </row>
    <row r="110" spans="1:6" ht="12" customHeight="1">
      <c r="A110" s="14" t="s">
        <v>378</v>
      </c>
      <c r="B110" s="90" t="s">
        <v>298</v>
      </c>
      <c r="C110" s="365">
        <v>1325</v>
      </c>
      <c r="D110" s="411">
        <v>1575</v>
      </c>
      <c r="E110" s="376">
        <v>1575</v>
      </c>
      <c r="F110" s="183">
        <v>1575</v>
      </c>
    </row>
    <row r="111" spans="1:6" ht="12" customHeight="1">
      <c r="A111" s="12" t="s">
        <v>382</v>
      </c>
      <c r="B111" s="9" t="s">
        <v>39</v>
      </c>
      <c r="C111" s="364"/>
      <c r="D111" s="410"/>
      <c r="E111" s="375"/>
      <c r="F111" s="181"/>
    </row>
    <row r="112" spans="1:6" ht="12" customHeight="1">
      <c r="A112" s="12" t="s">
        <v>383</v>
      </c>
      <c r="B112" s="6" t="s">
        <v>385</v>
      </c>
      <c r="C112" s="364"/>
      <c r="D112" s="410"/>
      <c r="E112" s="375"/>
      <c r="F112" s="181"/>
    </row>
    <row r="113" spans="1:6" ht="12" customHeight="1" thickBot="1">
      <c r="A113" s="16" t="s">
        <v>384</v>
      </c>
      <c r="B113" s="327" t="s">
        <v>386</v>
      </c>
      <c r="C113" s="374"/>
      <c r="D113" s="420"/>
      <c r="E113" s="437"/>
      <c r="F113" s="187"/>
    </row>
    <row r="114" spans="1:6" ht="12" customHeight="1" thickBot="1">
      <c r="A114" s="325" t="s">
        <v>9</v>
      </c>
      <c r="B114" s="326" t="s">
        <v>299</v>
      </c>
      <c r="C114" s="381">
        <f>+C115+C117+C119</f>
        <v>4932</v>
      </c>
      <c r="D114" s="421">
        <f>+D115+D117+D119</f>
        <v>4932</v>
      </c>
      <c r="E114" s="438">
        <f>+E115+E117+E119</f>
        <v>5270</v>
      </c>
      <c r="F114" s="444">
        <f>+F115+F117+F119</f>
        <v>5543</v>
      </c>
    </row>
    <row r="115" spans="1:6" ht="12" customHeight="1">
      <c r="A115" s="13" t="s">
        <v>76</v>
      </c>
      <c r="B115" s="6" t="s">
        <v>158</v>
      </c>
      <c r="C115" s="363">
        <v>4069</v>
      </c>
      <c r="D115" s="409">
        <v>4069</v>
      </c>
      <c r="E115" s="428">
        <v>4407</v>
      </c>
      <c r="F115" s="182">
        <v>4530</v>
      </c>
    </row>
    <row r="116" spans="1:6" ht="12" customHeight="1">
      <c r="A116" s="13" t="s">
        <v>77</v>
      </c>
      <c r="B116" s="10" t="s">
        <v>303</v>
      </c>
      <c r="C116" s="363">
        <v>21</v>
      </c>
      <c r="D116" s="409">
        <v>21</v>
      </c>
      <c r="E116" s="428">
        <v>21</v>
      </c>
      <c r="F116" s="182">
        <v>21</v>
      </c>
    </row>
    <row r="117" spans="1:6" ht="12" customHeight="1">
      <c r="A117" s="13" t="s">
        <v>78</v>
      </c>
      <c r="B117" s="10" t="s">
        <v>137</v>
      </c>
      <c r="C117" s="364">
        <v>254</v>
      </c>
      <c r="D117" s="410">
        <v>254</v>
      </c>
      <c r="E117" s="375">
        <v>254</v>
      </c>
      <c r="F117" s="181">
        <v>404</v>
      </c>
    </row>
    <row r="118" spans="1:6" ht="12" customHeight="1">
      <c r="A118" s="13" t="s">
        <v>79</v>
      </c>
      <c r="B118" s="10" t="s">
        <v>304</v>
      </c>
      <c r="C118" s="375"/>
      <c r="D118" s="410"/>
      <c r="E118" s="375"/>
      <c r="F118" s="181"/>
    </row>
    <row r="119" spans="1:6" ht="12" customHeight="1">
      <c r="A119" s="13" t="s">
        <v>80</v>
      </c>
      <c r="B119" s="176" t="s">
        <v>161</v>
      </c>
      <c r="C119" s="375">
        <f>C120+C121+C122+C123+C124+C125+C126+C127</f>
        <v>609</v>
      </c>
      <c r="D119" s="410">
        <f>D120+D121+D122+D123+D124+D125+D126+D127</f>
        <v>609</v>
      </c>
      <c r="E119" s="375">
        <f>E120+E121+E122+E123+E124+E125+E126+E127</f>
        <v>609</v>
      </c>
      <c r="F119" s="181">
        <f>F120+F121+F122+F123+F124+F125+F126+F127</f>
        <v>609</v>
      </c>
    </row>
    <row r="120" spans="1:6" ht="12" customHeight="1">
      <c r="A120" s="13" t="s">
        <v>86</v>
      </c>
      <c r="B120" s="175" t="s">
        <v>364</v>
      </c>
      <c r="C120" s="375"/>
      <c r="D120" s="410"/>
      <c r="E120" s="375"/>
      <c r="F120" s="181"/>
    </row>
    <row r="121" spans="1:6" ht="12" customHeight="1">
      <c r="A121" s="13" t="s">
        <v>88</v>
      </c>
      <c r="B121" s="262" t="s">
        <v>309</v>
      </c>
      <c r="C121" s="375"/>
      <c r="D121" s="410"/>
      <c r="E121" s="375"/>
      <c r="F121" s="181"/>
    </row>
    <row r="122" spans="1:6" ht="22.5">
      <c r="A122" s="13" t="s">
        <v>138</v>
      </c>
      <c r="B122" s="89" t="s">
        <v>292</v>
      </c>
      <c r="C122" s="375">
        <v>559</v>
      </c>
      <c r="D122" s="410">
        <v>559</v>
      </c>
      <c r="E122" s="375">
        <v>559</v>
      </c>
      <c r="F122" s="181">
        <v>559</v>
      </c>
    </row>
    <row r="123" spans="1:6" ht="12" customHeight="1">
      <c r="A123" s="13" t="s">
        <v>139</v>
      </c>
      <c r="B123" s="89" t="s">
        <v>308</v>
      </c>
      <c r="C123" s="375">
        <v>50</v>
      </c>
      <c r="D123" s="410">
        <v>50</v>
      </c>
      <c r="E123" s="375">
        <v>50</v>
      </c>
      <c r="F123" s="181">
        <v>50</v>
      </c>
    </row>
    <row r="124" spans="1:6" ht="12" customHeight="1">
      <c r="A124" s="13" t="s">
        <v>140</v>
      </c>
      <c r="B124" s="89" t="s">
        <v>307</v>
      </c>
      <c r="C124" s="375"/>
      <c r="D124" s="410"/>
      <c r="E124" s="375"/>
      <c r="F124" s="181"/>
    </row>
    <row r="125" spans="1:6" ht="12" customHeight="1">
      <c r="A125" s="13" t="s">
        <v>300</v>
      </c>
      <c r="B125" s="89" t="s">
        <v>295</v>
      </c>
      <c r="C125" s="375"/>
      <c r="D125" s="410"/>
      <c r="E125" s="375"/>
      <c r="F125" s="181"/>
    </row>
    <row r="126" spans="1:6" ht="12" customHeight="1">
      <c r="A126" s="13" t="s">
        <v>301</v>
      </c>
      <c r="B126" s="89" t="s">
        <v>306</v>
      </c>
      <c r="C126" s="375"/>
      <c r="D126" s="410"/>
      <c r="E126" s="375"/>
      <c r="F126" s="181"/>
    </row>
    <row r="127" spans="1:6" ht="23.25" thickBot="1">
      <c r="A127" s="11" t="s">
        <v>302</v>
      </c>
      <c r="B127" s="89" t="s">
        <v>305</v>
      </c>
      <c r="C127" s="376"/>
      <c r="D127" s="411"/>
      <c r="E127" s="376"/>
      <c r="F127" s="183"/>
    </row>
    <row r="128" spans="1:6" ht="12" customHeight="1" thickBot="1">
      <c r="A128" s="18" t="s">
        <v>10</v>
      </c>
      <c r="B128" s="75" t="s">
        <v>387</v>
      </c>
      <c r="C128" s="362">
        <f>+C93+C114</f>
        <v>60102</v>
      </c>
      <c r="D128" s="408">
        <f>+D93+D114</f>
        <v>60800</v>
      </c>
      <c r="E128" s="427">
        <f>+E93+E114</f>
        <v>61683</v>
      </c>
      <c r="F128" s="179">
        <f>+F93+F114</f>
        <v>58527</v>
      </c>
    </row>
    <row r="129" spans="1:6" ht="12" customHeight="1" thickBot="1">
      <c r="A129" s="18" t="s">
        <v>11</v>
      </c>
      <c r="B129" s="75" t="s">
        <v>388</v>
      </c>
      <c r="C129" s="362">
        <f>+C130+C131+C132</f>
        <v>14450</v>
      </c>
      <c r="D129" s="408">
        <f>+D130+D131+D132</f>
        <v>14450</v>
      </c>
      <c r="E129" s="427">
        <f>+E130+E131+E132</f>
        <v>16550</v>
      </c>
      <c r="F129" s="179">
        <f>+F130+F131+F132</f>
        <v>21550</v>
      </c>
    </row>
    <row r="130" spans="1:6" ht="12" customHeight="1">
      <c r="A130" s="13" t="s">
        <v>200</v>
      </c>
      <c r="B130" s="10" t="s">
        <v>395</v>
      </c>
      <c r="C130" s="375">
        <v>9950</v>
      </c>
      <c r="D130" s="410">
        <v>9950</v>
      </c>
      <c r="E130" s="375">
        <v>9950</v>
      </c>
      <c r="F130" s="181">
        <v>9950</v>
      </c>
    </row>
    <row r="131" spans="1:6" ht="12" customHeight="1">
      <c r="A131" s="13" t="s">
        <v>203</v>
      </c>
      <c r="B131" s="10" t="s">
        <v>396</v>
      </c>
      <c r="C131" s="375"/>
      <c r="D131" s="410"/>
      <c r="E131" s="375">
        <v>2100</v>
      </c>
      <c r="F131" s="181">
        <v>7100</v>
      </c>
    </row>
    <row r="132" spans="1:6" ht="12" customHeight="1" thickBot="1">
      <c r="A132" s="11" t="s">
        <v>204</v>
      </c>
      <c r="B132" s="10" t="s">
        <v>397</v>
      </c>
      <c r="C132" s="375">
        <v>4500</v>
      </c>
      <c r="D132" s="410">
        <v>4500</v>
      </c>
      <c r="E132" s="375">
        <v>4500</v>
      </c>
      <c r="F132" s="181">
        <v>4500</v>
      </c>
    </row>
    <row r="133" spans="1:6" ht="12" customHeight="1" thickBot="1">
      <c r="A133" s="18" t="s">
        <v>12</v>
      </c>
      <c r="B133" s="75" t="s">
        <v>389</v>
      </c>
      <c r="C133" s="362">
        <f>SUM(C134:C139)</f>
        <v>0</v>
      </c>
      <c r="D133" s="408">
        <f>SUM(D134:D139)</f>
        <v>0</v>
      </c>
      <c r="E133" s="427">
        <f>SUM(E134:E139)</f>
        <v>0</v>
      </c>
      <c r="F133" s="179">
        <f>SUM(F134:F139)</f>
        <v>0</v>
      </c>
    </row>
    <row r="134" spans="1:6" ht="12" customHeight="1">
      <c r="A134" s="13" t="s">
        <v>63</v>
      </c>
      <c r="B134" s="7" t="s">
        <v>398</v>
      </c>
      <c r="C134" s="375"/>
      <c r="D134" s="410"/>
      <c r="E134" s="375"/>
      <c r="F134" s="181"/>
    </row>
    <row r="135" spans="1:6" ht="12" customHeight="1">
      <c r="A135" s="13" t="s">
        <v>64</v>
      </c>
      <c r="B135" s="7" t="s">
        <v>390</v>
      </c>
      <c r="C135" s="375"/>
      <c r="D135" s="410"/>
      <c r="E135" s="375"/>
      <c r="F135" s="181"/>
    </row>
    <row r="136" spans="1:6" ht="12" customHeight="1">
      <c r="A136" s="13" t="s">
        <v>65</v>
      </c>
      <c r="B136" s="7" t="s">
        <v>391</v>
      </c>
      <c r="C136" s="375"/>
      <c r="D136" s="410"/>
      <c r="E136" s="375"/>
      <c r="F136" s="181"/>
    </row>
    <row r="137" spans="1:6" ht="12" customHeight="1">
      <c r="A137" s="13" t="s">
        <v>125</v>
      </c>
      <c r="B137" s="7" t="s">
        <v>392</v>
      </c>
      <c r="C137" s="375"/>
      <c r="D137" s="410"/>
      <c r="E137" s="375"/>
      <c r="F137" s="181"/>
    </row>
    <row r="138" spans="1:6" ht="12" customHeight="1">
      <c r="A138" s="13" t="s">
        <v>126</v>
      </c>
      <c r="B138" s="7" t="s">
        <v>393</v>
      </c>
      <c r="C138" s="375"/>
      <c r="D138" s="410"/>
      <c r="E138" s="375"/>
      <c r="F138" s="181"/>
    </row>
    <row r="139" spans="1:6" ht="12" customHeight="1" thickBot="1">
      <c r="A139" s="11" t="s">
        <v>127</v>
      </c>
      <c r="B139" s="7" t="s">
        <v>394</v>
      </c>
      <c r="C139" s="375"/>
      <c r="D139" s="410"/>
      <c r="E139" s="375"/>
      <c r="F139" s="181"/>
    </row>
    <row r="140" spans="1:6" ht="12" customHeight="1" thickBot="1">
      <c r="A140" s="18" t="s">
        <v>13</v>
      </c>
      <c r="B140" s="75" t="s">
        <v>402</v>
      </c>
      <c r="C140" s="366">
        <f>+C141+C142+C143+C144</f>
        <v>0</v>
      </c>
      <c r="D140" s="412">
        <f>+D141+D142+D143+D144</f>
        <v>890</v>
      </c>
      <c r="E140" s="429">
        <f>+E141+E142+E143+E144</f>
        <v>890</v>
      </c>
      <c r="F140" s="185">
        <f>+F141+F142+F143+F144</f>
        <v>890</v>
      </c>
    </row>
    <row r="141" spans="1:6" ht="12" customHeight="1">
      <c r="A141" s="13" t="s">
        <v>66</v>
      </c>
      <c r="B141" s="7" t="s">
        <v>310</v>
      </c>
      <c r="C141" s="375"/>
      <c r="D141" s="410"/>
      <c r="E141" s="375"/>
      <c r="F141" s="181"/>
    </row>
    <row r="142" spans="1:6" ht="12" customHeight="1">
      <c r="A142" s="13" t="s">
        <v>67</v>
      </c>
      <c r="B142" s="7" t="s">
        <v>311</v>
      </c>
      <c r="C142" s="375"/>
      <c r="D142" s="410">
        <v>890</v>
      </c>
      <c r="E142" s="375">
        <v>890</v>
      </c>
      <c r="F142" s="181">
        <v>890</v>
      </c>
    </row>
    <row r="143" spans="1:6" ht="12" customHeight="1">
      <c r="A143" s="13" t="s">
        <v>224</v>
      </c>
      <c r="B143" s="7" t="s">
        <v>403</v>
      </c>
      <c r="C143" s="375"/>
      <c r="D143" s="410"/>
      <c r="E143" s="375"/>
      <c r="F143" s="181"/>
    </row>
    <row r="144" spans="1:6" ht="12" customHeight="1" thickBot="1">
      <c r="A144" s="11" t="s">
        <v>225</v>
      </c>
      <c r="B144" s="5" t="s">
        <v>330</v>
      </c>
      <c r="C144" s="375"/>
      <c r="D144" s="410"/>
      <c r="E144" s="375"/>
      <c r="F144" s="181"/>
    </row>
    <row r="145" spans="1:6" ht="12" customHeight="1" thickBot="1">
      <c r="A145" s="18" t="s">
        <v>14</v>
      </c>
      <c r="B145" s="75" t="s">
        <v>404</v>
      </c>
      <c r="C145" s="377">
        <f>SUM(C146:C150)</f>
        <v>0</v>
      </c>
      <c r="D145" s="422">
        <f>SUM(D146:D150)</f>
        <v>0</v>
      </c>
      <c r="E145" s="439">
        <f>SUM(E146:E150)</f>
        <v>0</v>
      </c>
      <c r="F145" s="188">
        <f>SUM(F146:F150)</f>
        <v>0</v>
      </c>
    </row>
    <row r="146" spans="1:6" ht="12" customHeight="1">
      <c r="A146" s="13" t="s">
        <v>68</v>
      </c>
      <c r="B146" s="7" t="s">
        <v>399</v>
      </c>
      <c r="C146" s="375"/>
      <c r="D146" s="410"/>
      <c r="E146" s="375"/>
      <c r="F146" s="181"/>
    </row>
    <row r="147" spans="1:6" ht="12" customHeight="1">
      <c r="A147" s="13" t="s">
        <v>69</v>
      </c>
      <c r="B147" s="7" t="s">
        <v>406</v>
      </c>
      <c r="C147" s="375"/>
      <c r="D147" s="410"/>
      <c r="E147" s="375"/>
      <c r="F147" s="181"/>
    </row>
    <row r="148" spans="1:6" ht="12" customHeight="1">
      <c r="A148" s="13" t="s">
        <v>236</v>
      </c>
      <c r="B148" s="7" t="s">
        <v>401</v>
      </c>
      <c r="C148" s="375"/>
      <c r="D148" s="410"/>
      <c r="E148" s="375"/>
      <c r="F148" s="181"/>
    </row>
    <row r="149" spans="1:6" ht="12" customHeight="1">
      <c r="A149" s="13" t="s">
        <v>237</v>
      </c>
      <c r="B149" s="7" t="s">
        <v>407</v>
      </c>
      <c r="C149" s="375"/>
      <c r="D149" s="410"/>
      <c r="E149" s="375"/>
      <c r="F149" s="181"/>
    </row>
    <row r="150" spans="1:6" ht="12" customHeight="1" thickBot="1">
      <c r="A150" s="13" t="s">
        <v>405</v>
      </c>
      <c r="B150" s="7" t="s">
        <v>408</v>
      </c>
      <c r="C150" s="375"/>
      <c r="D150" s="410"/>
      <c r="E150" s="375"/>
      <c r="F150" s="181"/>
    </row>
    <row r="151" spans="1:6" ht="12" customHeight="1" thickBot="1">
      <c r="A151" s="18" t="s">
        <v>15</v>
      </c>
      <c r="B151" s="75" t="s">
        <v>409</v>
      </c>
      <c r="C151" s="382"/>
      <c r="D151" s="423"/>
      <c r="E151" s="440"/>
      <c r="F151" s="445"/>
    </row>
    <row r="152" spans="1:6" ht="12" customHeight="1" thickBot="1">
      <c r="A152" s="18" t="s">
        <v>16</v>
      </c>
      <c r="B152" s="75" t="s">
        <v>410</v>
      </c>
      <c r="C152" s="382"/>
      <c r="D152" s="423"/>
      <c r="E152" s="440"/>
      <c r="F152" s="445"/>
    </row>
    <row r="153" spans="1:12" ht="15" customHeight="1" thickBot="1">
      <c r="A153" s="18" t="s">
        <v>17</v>
      </c>
      <c r="B153" s="75" t="s">
        <v>412</v>
      </c>
      <c r="C153" s="378">
        <f>+C129+C133+C140+C145+C151+C152</f>
        <v>14450</v>
      </c>
      <c r="D153" s="424">
        <f>+D129+D133+D140+D145+D151+D152</f>
        <v>15340</v>
      </c>
      <c r="E153" s="441">
        <f>+E129+E133+E140+E145+E151+E152</f>
        <v>17440</v>
      </c>
      <c r="F153" s="276">
        <f>+F129+F133+F140+F145+F151+F152</f>
        <v>22440</v>
      </c>
      <c r="I153" s="277"/>
      <c r="J153" s="278"/>
      <c r="K153" s="278"/>
      <c r="L153" s="278"/>
    </row>
    <row r="154" spans="1:6" s="265" customFormat="1" ht="12.75" customHeight="1" thickBot="1">
      <c r="A154" s="177" t="s">
        <v>18</v>
      </c>
      <c r="B154" s="241" t="s">
        <v>411</v>
      </c>
      <c r="C154" s="378">
        <f>+C128+C153</f>
        <v>74552</v>
      </c>
      <c r="D154" s="424">
        <f>+D128+D153</f>
        <v>76140</v>
      </c>
      <c r="E154" s="441">
        <f>+E128+E153</f>
        <v>79123</v>
      </c>
      <c r="F154" s="276">
        <f>+F128+F153</f>
        <v>80967</v>
      </c>
    </row>
    <row r="155" ht="7.5" customHeight="1"/>
    <row r="156" spans="1:6" ht="15.75">
      <c r="A156" s="450" t="s">
        <v>312</v>
      </c>
      <c r="B156" s="450"/>
      <c r="C156" s="450"/>
      <c r="D156" s="450"/>
      <c r="E156" s="450"/>
      <c r="F156" s="450"/>
    </row>
    <row r="157" spans="1:6" ht="15" customHeight="1" thickBot="1">
      <c r="A157" s="447" t="s">
        <v>113</v>
      </c>
      <c r="B157" s="447"/>
      <c r="C157" s="86"/>
      <c r="D157" s="86"/>
      <c r="E157" s="86"/>
      <c r="F157" s="189" t="s">
        <v>159</v>
      </c>
    </row>
    <row r="158" spans="1:7" ht="21.75" customHeight="1" thickBot="1">
      <c r="A158" s="18">
        <v>1</v>
      </c>
      <c r="B158" s="25" t="s">
        <v>413</v>
      </c>
      <c r="C158" s="383">
        <v>11603</v>
      </c>
      <c r="D158" s="408">
        <f>+D62-D128</f>
        <v>12493</v>
      </c>
      <c r="E158" s="427">
        <f>+E62-E128</f>
        <v>12493</v>
      </c>
      <c r="F158" s="179">
        <f>+F62-F128</f>
        <v>12494</v>
      </c>
      <c r="G158" s="279"/>
    </row>
    <row r="159" spans="1:6" ht="27.75" customHeight="1" thickBot="1">
      <c r="A159" s="18" t="s">
        <v>9</v>
      </c>
      <c r="B159" s="25" t="s">
        <v>419</v>
      </c>
      <c r="C159" s="383">
        <v>-11603</v>
      </c>
      <c r="D159" s="408">
        <f>+D86-D153</f>
        <v>-12493</v>
      </c>
      <c r="E159" s="427">
        <f>+E86-E153</f>
        <v>-12493</v>
      </c>
      <c r="F159" s="179">
        <f>+F86-F153</f>
        <v>-12494</v>
      </c>
    </row>
  </sheetData>
  <sheetProtection/>
  <mergeCells count="6">
    <mergeCell ref="A156:F156"/>
    <mergeCell ref="A157:B157"/>
    <mergeCell ref="A1:F1"/>
    <mergeCell ref="A2:B2"/>
    <mergeCell ref="A89:F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Fityeház Község Önkormányzata
2015. ÉVI KÖLTSÉGVETÉS
KÖTELEZŐ FELADATAINAK MÉRLEGE &amp;R&amp;"Times New Roman CE,Félkövér dőlt"&amp;11 1.2. melléklet a 9/2015. (XII.29.)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88">
      <selection activeCell="F91" sqref="F91"/>
    </sheetView>
  </sheetViews>
  <sheetFormatPr defaultColWidth="9.00390625" defaultRowHeight="12.75"/>
  <cols>
    <col min="1" max="1" width="9.50390625" style="242" customWidth="1"/>
    <col min="2" max="2" width="64.50390625" style="242" customWidth="1"/>
    <col min="3" max="5" width="11.125" style="242" customWidth="1"/>
    <col min="6" max="6" width="11.125" style="243" customWidth="1"/>
    <col min="7" max="7" width="9.00390625" style="263" customWidth="1"/>
    <col min="8" max="16384" width="9.375" style="263" customWidth="1"/>
  </cols>
  <sheetData>
    <row r="1" spans="1:6" ht="15.75" customHeight="1">
      <c r="A1" s="448" t="s">
        <v>5</v>
      </c>
      <c r="B1" s="448"/>
      <c r="C1" s="448"/>
      <c r="D1" s="448"/>
      <c r="E1" s="448"/>
      <c r="F1" s="448"/>
    </row>
    <row r="2" spans="1:6" ht="15.75" customHeight="1" thickBot="1">
      <c r="A2" s="447" t="s">
        <v>111</v>
      </c>
      <c r="B2" s="447"/>
      <c r="C2" s="86"/>
      <c r="D2" s="86"/>
      <c r="E2" s="86"/>
      <c r="F2" s="189" t="s">
        <v>159</v>
      </c>
    </row>
    <row r="3" spans="1:6" ht="37.5" customHeight="1" thickBot="1">
      <c r="A3" s="21" t="s">
        <v>58</v>
      </c>
      <c r="B3" s="22" t="s">
        <v>7</v>
      </c>
      <c r="C3" s="379" t="s">
        <v>492</v>
      </c>
      <c r="D3" s="22" t="s">
        <v>494</v>
      </c>
      <c r="E3" s="425" t="s">
        <v>495</v>
      </c>
      <c r="F3" s="443" t="s">
        <v>496</v>
      </c>
    </row>
    <row r="4" spans="1:6" s="264" customFormat="1" ht="12" customHeight="1" thickBot="1">
      <c r="A4" s="259" t="s">
        <v>432</v>
      </c>
      <c r="B4" s="260" t="s">
        <v>433</v>
      </c>
      <c r="C4" s="380" t="s">
        <v>434</v>
      </c>
      <c r="D4" s="260" t="s">
        <v>436</v>
      </c>
      <c r="E4" s="426" t="s">
        <v>435</v>
      </c>
      <c r="F4" s="442" t="s">
        <v>437</v>
      </c>
    </row>
    <row r="5" spans="1:6" s="265" customFormat="1" ht="12" customHeight="1" thickBot="1">
      <c r="A5" s="18" t="s">
        <v>8</v>
      </c>
      <c r="B5" s="19" t="s">
        <v>184</v>
      </c>
      <c r="C5" s="362">
        <f>+C6+C7+C8+C9+C10+C11</f>
        <v>0</v>
      </c>
      <c r="D5" s="408">
        <f>+D6+D7+D8+D9+D10+D11</f>
        <v>0</v>
      </c>
      <c r="E5" s="427">
        <f>+E6+E7+E8+E9+E10+E11</f>
        <v>0</v>
      </c>
      <c r="F5" s="179">
        <f>+F6+F7+F8+F9+F10+F11</f>
        <v>0</v>
      </c>
    </row>
    <row r="6" spans="1:6" s="265" customFormat="1" ht="12" customHeight="1">
      <c r="A6" s="13" t="s">
        <v>70</v>
      </c>
      <c r="B6" s="266" t="s">
        <v>185</v>
      </c>
      <c r="C6" s="363"/>
      <c r="D6" s="409"/>
      <c r="E6" s="428"/>
      <c r="F6" s="182"/>
    </row>
    <row r="7" spans="1:6" s="265" customFormat="1" ht="12" customHeight="1">
      <c r="A7" s="12" t="s">
        <v>71</v>
      </c>
      <c r="B7" s="267" t="s">
        <v>186</v>
      </c>
      <c r="C7" s="364"/>
      <c r="D7" s="410"/>
      <c r="E7" s="375"/>
      <c r="F7" s="181"/>
    </row>
    <row r="8" spans="1:6" s="265" customFormat="1" ht="12" customHeight="1">
      <c r="A8" s="12" t="s">
        <v>72</v>
      </c>
      <c r="B8" s="267" t="s">
        <v>187</v>
      </c>
      <c r="C8" s="364"/>
      <c r="D8" s="410"/>
      <c r="E8" s="375"/>
      <c r="F8" s="181"/>
    </row>
    <row r="9" spans="1:6" s="265" customFormat="1" ht="12" customHeight="1">
      <c r="A9" s="12" t="s">
        <v>73</v>
      </c>
      <c r="B9" s="267" t="s">
        <v>188</v>
      </c>
      <c r="C9" s="364"/>
      <c r="D9" s="410"/>
      <c r="E9" s="375"/>
      <c r="F9" s="181"/>
    </row>
    <row r="10" spans="1:6" s="265" customFormat="1" ht="12" customHeight="1">
      <c r="A10" s="12" t="s">
        <v>107</v>
      </c>
      <c r="B10" s="175" t="s">
        <v>368</v>
      </c>
      <c r="C10" s="364"/>
      <c r="D10" s="410"/>
      <c r="E10" s="375"/>
      <c r="F10" s="181"/>
    </row>
    <row r="11" spans="1:6" s="265" customFormat="1" ht="12" customHeight="1" thickBot="1">
      <c r="A11" s="14" t="s">
        <v>74</v>
      </c>
      <c r="B11" s="176" t="s">
        <v>369</v>
      </c>
      <c r="C11" s="364"/>
      <c r="D11" s="410"/>
      <c r="E11" s="375"/>
      <c r="F11" s="181"/>
    </row>
    <row r="12" spans="1:6" s="265" customFormat="1" ht="12" customHeight="1" thickBot="1">
      <c r="A12" s="18" t="s">
        <v>9</v>
      </c>
      <c r="B12" s="174" t="s">
        <v>189</v>
      </c>
      <c r="C12" s="362">
        <f>+C13+C14+C15+C16+C17</f>
        <v>0</v>
      </c>
      <c r="D12" s="408">
        <f>+D13+D14+D15+D16+D17</f>
        <v>0</v>
      </c>
      <c r="E12" s="427">
        <f>+E13+E14+E15+E16+E17</f>
        <v>0</v>
      </c>
      <c r="F12" s="179">
        <f>+F13+F14+F15+F16+F17</f>
        <v>0</v>
      </c>
    </row>
    <row r="13" spans="1:6" s="265" customFormat="1" ht="12" customHeight="1">
      <c r="A13" s="13" t="s">
        <v>76</v>
      </c>
      <c r="B13" s="266" t="s">
        <v>190</v>
      </c>
      <c r="C13" s="363"/>
      <c r="D13" s="409"/>
      <c r="E13" s="428"/>
      <c r="F13" s="182"/>
    </row>
    <row r="14" spans="1:6" s="265" customFormat="1" ht="12" customHeight="1">
      <c r="A14" s="12" t="s">
        <v>77</v>
      </c>
      <c r="B14" s="267" t="s">
        <v>191</v>
      </c>
      <c r="C14" s="364"/>
      <c r="D14" s="410"/>
      <c r="E14" s="375"/>
      <c r="F14" s="181"/>
    </row>
    <row r="15" spans="1:6" s="265" customFormat="1" ht="12" customHeight="1">
      <c r="A15" s="12" t="s">
        <v>78</v>
      </c>
      <c r="B15" s="267" t="s">
        <v>358</v>
      </c>
      <c r="C15" s="364"/>
      <c r="D15" s="410"/>
      <c r="E15" s="375"/>
      <c r="F15" s="181"/>
    </row>
    <row r="16" spans="1:6" s="265" customFormat="1" ht="12" customHeight="1">
      <c r="A16" s="12" t="s">
        <v>79</v>
      </c>
      <c r="B16" s="267" t="s">
        <v>359</v>
      </c>
      <c r="C16" s="364"/>
      <c r="D16" s="410"/>
      <c r="E16" s="375"/>
      <c r="F16" s="181"/>
    </row>
    <row r="17" spans="1:6" s="265" customFormat="1" ht="12" customHeight="1">
      <c r="A17" s="12" t="s">
        <v>80</v>
      </c>
      <c r="B17" s="267" t="s">
        <v>192</v>
      </c>
      <c r="C17" s="364"/>
      <c r="D17" s="410"/>
      <c r="E17" s="375"/>
      <c r="F17" s="181"/>
    </row>
    <row r="18" spans="1:6" s="265" customFormat="1" ht="12" customHeight="1" thickBot="1">
      <c r="A18" s="14" t="s">
        <v>86</v>
      </c>
      <c r="B18" s="176" t="s">
        <v>193</v>
      </c>
      <c r="C18" s="365"/>
      <c r="D18" s="411"/>
      <c r="E18" s="376"/>
      <c r="F18" s="183"/>
    </row>
    <row r="19" spans="1:6" s="265" customFormat="1" ht="12" customHeight="1" thickBot="1">
      <c r="A19" s="18" t="s">
        <v>10</v>
      </c>
      <c r="B19" s="19" t="s">
        <v>194</v>
      </c>
      <c r="C19" s="362">
        <f>+C20+C21+C22+C23+C24</f>
        <v>0</v>
      </c>
      <c r="D19" s="408">
        <f>+D20+D21+D22+D23+D24</f>
        <v>0</v>
      </c>
      <c r="E19" s="427">
        <f>+E20+E21+E22+E23+E24</f>
        <v>0</v>
      </c>
      <c r="F19" s="179">
        <f>+F20+F21+F22+F23+F24</f>
        <v>0</v>
      </c>
    </row>
    <row r="20" spans="1:6" s="265" customFormat="1" ht="12" customHeight="1">
      <c r="A20" s="13" t="s">
        <v>59</v>
      </c>
      <c r="B20" s="266" t="s">
        <v>195</v>
      </c>
      <c r="C20" s="363"/>
      <c r="D20" s="409"/>
      <c r="E20" s="428"/>
      <c r="F20" s="182"/>
    </row>
    <row r="21" spans="1:6" s="265" customFormat="1" ht="12" customHeight="1">
      <c r="A21" s="12" t="s">
        <v>60</v>
      </c>
      <c r="B21" s="267" t="s">
        <v>196</v>
      </c>
      <c r="C21" s="364"/>
      <c r="D21" s="410"/>
      <c r="E21" s="375"/>
      <c r="F21" s="181"/>
    </row>
    <row r="22" spans="1:6" s="265" customFormat="1" ht="12" customHeight="1">
      <c r="A22" s="12" t="s">
        <v>61</v>
      </c>
      <c r="B22" s="267" t="s">
        <v>360</v>
      </c>
      <c r="C22" s="364"/>
      <c r="D22" s="410"/>
      <c r="E22" s="375"/>
      <c r="F22" s="181"/>
    </row>
    <row r="23" spans="1:6" s="265" customFormat="1" ht="12" customHeight="1">
      <c r="A23" s="12" t="s">
        <v>62</v>
      </c>
      <c r="B23" s="267" t="s">
        <v>361</v>
      </c>
      <c r="C23" s="364"/>
      <c r="D23" s="410"/>
      <c r="E23" s="375"/>
      <c r="F23" s="181"/>
    </row>
    <row r="24" spans="1:6" s="265" customFormat="1" ht="12" customHeight="1">
      <c r="A24" s="12" t="s">
        <v>121</v>
      </c>
      <c r="B24" s="267" t="s">
        <v>197</v>
      </c>
      <c r="C24" s="364"/>
      <c r="D24" s="410"/>
      <c r="E24" s="375"/>
      <c r="F24" s="181"/>
    </row>
    <row r="25" spans="1:6" s="265" customFormat="1" ht="12" customHeight="1" thickBot="1">
      <c r="A25" s="14" t="s">
        <v>122</v>
      </c>
      <c r="B25" s="268" t="s">
        <v>198</v>
      </c>
      <c r="C25" s="365"/>
      <c r="D25" s="411"/>
      <c r="E25" s="376"/>
      <c r="F25" s="183"/>
    </row>
    <row r="26" spans="1:6" s="265" customFormat="1" ht="12" customHeight="1" thickBot="1">
      <c r="A26" s="18" t="s">
        <v>123</v>
      </c>
      <c r="B26" s="19" t="s">
        <v>199</v>
      </c>
      <c r="C26" s="366">
        <f>+C27+C31+C32+C33</f>
        <v>570</v>
      </c>
      <c r="D26" s="412">
        <f>+D27+D31+D32+D33</f>
        <v>570</v>
      </c>
      <c r="E26" s="429">
        <f>+E27+E31+E32+E33</f>
        <v>590</v>
      </c>
      <c r="F26" s="185">
        <f>+F27+F31+F32+F33</f>
        <v>590</v>
      </c>
    </row>
    <row r="27" spans="1:6" s="265" customFormat="1" ht="12" customHeight="1">
      <c r="A27" s="13" t="s">
        <v>200</v>
      </c>
      <c r="B27" s="266" t="s">
        <v>375</v>
      </c>
      <c r="C27" s="367">
        <f>+C28+C29+C30</f>
        <v>570</v>
      </c>
      <c r="D27" s="413">
        <f>+D28+D29+D30</f>
        <v>570</v>
      </c>
      <c r="E27" s="430">
        <f>+E28+E29+E30</f>
        <v>590</v>
      </c>
      <c r="F27" s="261">
        <f>+F28+F29+F30</f>
        <v>590</v>
      </c>
    </row>
    <row r="28" spans="1:6" s="265" customFormat="1" ht="12" customHeight="1">
      <c r="A28" s="12" t="s">
        <v>201</v>
      </c>
      <c r="B28" s="267" t="s">
        <v>206</v>
      </c>
      <c r="C28" s="364">
        <v>570</v>
      </c>
      <c r="D28" s="410">
        <v>570</v>
      </c>
      <c r="E28" s="375">
        <v>590</v>
      </c>
      <c r="F28" s="181">
        <v>590</v>
      </c>
    </row>
    <row r="29" spans="1:6" s="265" customFormat="1" ht="12" customHeight="1">
      <c r="A29" s="12" t="s">
        <v>202</v>
      </c>
      <c r="B29" s="267" t="s">
        <v>207</v>
      </c>
      <c r="C29" s="364"/>
      <c r="D29" s="410"/>
      <c r="E29" s="375"/>
      <c r="F29" s="181"/>
    </row>
    <row r="30" spans="1:6" s="265" customFormat="1" ht="12" customHeight="1">
      <c r="A30" s="12" t="s">
        <v>373</v>
      </c>
      <c r="B30" s="323" t="s">
        <v>374</v>
      </c>
      <c r="C30" s="364"/>
      <c r="D30" s="410"/>
      <c r="E30" s="375"/>
      <c r="F30" s="181"/>
    </row>
    <row r="31" spans="1:6" s="265" customFormat="1" ht="12" customHeight="1">
      <c r="A31" s="12" t="s">
        <v>203</v>
      </c>
      <c r="B31" s="267" t="s">
        <v>208</v>
      </c>
      <c r="C31" s="364"/>
      <c r="D31" s="410"/>
      <c r="E31" s="375"/>
      <c r="F31" s="181"/>
    </row>
    <row r="32" spans="1:6" s="265" customFormat="1" ht="12" customHeight="1">
      <c r="A32" s="12" t="s">
        <v>204</v>
      </c>
      <c r="B32" s="267" t="s">
        <v>209</v>
      </c>
      <c r="C32" s="364"/>
      <c r="D32" s="410"/>
      <c r="E32" s="375"/>
      <c r="F32" s="181"/>
    </row>
    <row r="33" spans="1:6" s="265" customFormat="1" ht="12" customHeight="1" thickBot="1">
      <c r="A33" s="14" t="s">
        <v>205</v>
      </c>
      <c r="B33" s="268" t="s">
        <v>210</v>
      </c>
      <c r="C33" s="365"/>
      <c r="D33" s="411"/>
      <c r="E33" s="376"/>
      <c r="F33" s="183"/>
    </row>
    <row r="34" spans="1:6" s="265" customFormat="1" ht="12" customHeight="1" thickBot="1">
      <c r="A34" s="18" t="s">
        <v>12</v>
      </c>
      <c r="B34" s="19" t="s">
        <v>370</v>
      </c>
      <c r="C34" s="362">
        <f>SUM(C35:C45)</f>
        <v>0</v>
      </c>
      <c r="D34" s="408">
        <f>SUM(D35:D45)</f>
        <v>0</v>
      </c>
      <c r="E34" s="427">
        <f>SUM(E35:E45)</f>
        <v>0</v>
      </c>
      <c r="F34" s="179">
        <f>SUM(F35:F45)</f>
        <v>0</v>
      </c>
    </row>
    <row r="35" spans="1:6" s="265" customFormat="1" ht="12" customHeight="1">
      <c r="A35" s="13" t="s">
        <v>63</v>
      </c>
      <c r="B35" s="266" t="s">
        <v>213</v>
      </c>
      <c r="C35" s="363"/>
      <c r="D35" s="409"/>
      <c r="E35" s="428"/>
      <c r="F35" s="182"/>
    </row>
    <row r="36" spans="1:6" s="265" customFormat="1" ht="12" customHeight="1">
      <c r="A36" s="12" t="s">
        <v>64</v>
      </c>
      <c r="B36" s="267" t="s">
        <v>214</v>
      </c>
      <c r="C36" s="364"/>
      <c r="D36" s="410"/>
      <c r="E36" s="375"/>
      <c r="F36" s="181"/>
    </row>
    <row r="37" spans="1:6" s="265" customFormat="1" ht="12" customHeight="1">
      <c r="A37" s="12" t="s">
        <v>65</v>
      </c>
      <c r="B37" s="267" t="s">
        <v>215</v>
      </c>
      <c r="C37" s="364"/>
      <c r="D37" s="410"/>
      <c r="E37" s="375"/>
      <c r="F37" s="181"/>
    </row>
    <row r="38" spans="1:6" s="265" customFormat="1" ht="12" customHeight="1">
      <c r="A38" s="12" t="s">
        <v>125</v>
      </c>
      <c r="B38" s="267" t="s">
        <v>216</v>
      </c>
      <c r="C38" s="364"/>
      <c r="D38" s="410"/>
      <c r="E38" s="375"/>
      <c r="F38" s="181"/>
    </row>
    <row r="39" spans="1:6" s="265" customFormat="1" ht="12" customHeight="1">
      <c r="A39" s="12" t="s">
        <v>126</v>
      </c>
      <c r="B39" s="267" t="s">
        <v>217</v>
      </c>
      <c r="C39" s="364"/>
      <c r="D39" s="410"/>
      <c r="E39" s="375"/>
      <c r="F39" s="181"/>
    </row>
    <row r="40" spans="1:6" s="265" customFormat="1" ht="12" customHeight="1">
      <c r="A40" s="12" t="s">
        <v>127</v>
      </c>
      <c r="B40" s="267" t="s">
        <v>218</v>
      </c>
      <c r="C40" s="364"/>
      <c r="D40" s="410"/>
      <c r="E40" s="375"/>
      <c r="F40" s="181"/>
    </row>
    <row r="41" spans="1:6" s="265" customFormat="1" ht="12" customHeight="1">
      <c r="A41" s="12" t="s">
        <v>128</v>
      </c>
      <c r="B41" s="267" t="s">
        <v>219</v>
      </c>
      <c r="C41" s="364"/>
      <c r="D41" s="410"/>
      <c r="E41" s="375"/>
      <c r="F41" s="181"/>
    </row>
    <row r="42" spans="1:6" s="265" customFormat="1" ht="12" customHeight="1">
      <c r="A42" s="12" t="s">
        <v>129</v>
      </c>
      <c r="B42" s="267" t="s">
        <v>220</v>
      </c>
      <c r="C42" s="364"/>
      <c r="D42" s="410"/>
      <c r="E42" s="375"/>
      <c r="F42" s="181"/>
    </row>
    <row r="43" spans="1:6" s="265" customFormat="1" ht="12" customHeight="1">
      <c r="A43" s="12" t="s">
        <v>211</v>
      </c>
      <c r="B43" s="267" t="s">
        <v>221</v>
      </c>
      <c r="C43" s="368"/>
      <c r="D43" s="414"/>
      <c r="E43" s="431"/>
      <c r="F43" s="184"/>
    </row>
    <row r="44" spans="1:6" s="265" customFormat="1" ht="12" customHeight="1">
      <c r="A44" s="14" t="s">
        <v>212</v>
      </c>
      <c r="B44" s="268" t="s">
        <v>372</v>
      </c>
      <c r="C44" s="369"/>
      <c r="D44" s="415"/>
      <c r="E44" s="432"/>
      <c r="F44" s="256"/>
    </row>
    <row r="45" spans="1:6" s="265" customFormat="1" ht="12" customHeight="1" thickBot="1">
      <c r="A45" s="14" t="s">
        <v>371</v>
      </c>
      <c r="B45" s="176" t="s">
        <v>222</v>
      </c>
      <c r="C45" s="369"/>
      <c r="D45" s="415"/>
      <c r="E45" s="432"/>
      <c r="F45" s="256"/>
    </row>
    <row r="46" spans="1:6" s="265" customFormat="1" ht="12" customHeight="1" thickBot="1">
      <c r="A46" s="18" t="s">
        <v>13</v>
      </c>
      <c r="B46" s="19" t="s">
        <v>223</v>
      </c>
      <c r="C46" s="362">
        <f>SUM(C47:C51)</f>
        <v>0</v>
      </c>
      <c r="D46" s="408">
        <f>SUM(D47:D51)</f>
        <v>0</v>
      </c>
      <c r="E46" s="427">
        <f>SUM(E47:E51)</f>
        <v>0</v>
      </c>
      <c r="F46" s="179">
        <f>SUM(F47:F51)</f>
        <v>0</v>
      </c>
    </row>
    <row r="47" spans="1:6" s="265" customFormat="1" ht="12" customHeight="1">
      <c r="A47" s="13" t="s">
        <v>66</v>
      </c>
      <c r="B47" s="266" t="s">
        <v>227</v>
      </c>
      <c r="C47" s="370"/>
      <c r="D47" s="416"/>
      <c r="E47" s="433"/>
      <c r="F47" s="308"/>
    </row>
    <row r="48" spans="1:6" s="265" customFormat="1" ht="12" customHeight="1">
      <c r="A48" s="12" t="s">
        <v>67</v>
      </c>
      <c r="B48" s="267" t="s">
        <v>228</v>
      </c>
      <c r="C48" s="368"/>
      <c r="D48" s="414"/>
      <c r="E48" s="431"/>
      <c r="F48" s="184"/>
    </row>
    <row r="49" spans="1:6" s="265" customFormat="1" ht="12" customHeight="1">
      <c r="A49" s="12" t="s">
        <v>224</v>
      </c>
      <c r="B49" s="267" t="s">
        <v>229</v>
      </c>
      <c r="C49" s="368"/>
      <c r="D49" s="414"/>
      <c r="E49" s="431"/>
      <c r="F49" s="184"/>
    </row>
    <row r="50" spans="1:6" s="265" customFormat="1" ht="12" customHeight="1">
      <c r="A50" s="12" t="s">
        <v>225</v>
      </c>
      <c r="B50" s="267" t="s">
        <v>230</v>
      </c>
      <c r="C50" s="368"/>
      <c r="D50" s="414"/>
      <c r="E50" s="431"/>
      <c r="F50" s="184"/>
    </row>
    <row r="51" spans="1:6" s="265" customFormat="1" ht="12" customHeight="1" thickBot="1">
      <c r="A51" s="14" t="s">
        <v>226</v>
      </c>
      <c r="B51" s="176" t="s">
        <v>231</v>
      </c>
      <c r="C51" s="369"/>
      <c r="D51" s="415"/>
      <c r="E51" s="432"/>
      <c r="F51" s="256"/>
    </row>
    <row r="52" spans="1:6" s="265" customFormat="1" ht="12" customHeight="1" thickBot="1">
      <c r="A52" s="18" t="s">
        <v>130</v>
      </c>
      <c r="B52" s="19" t="s">
        <v>232</v>
      </c>
      <c r="C52" s="362">
        <f>SUM(C53:C55)</f>
        <v>0</v>
      </c>
      <c r="D52" s="408">
        <f>SUM(D53:D55)</f>
        <v>0</v>
      </c>
      <c r="E52" s="427">
        <f>SUM(E53:E55)</f>
        <v>0</v>
      </c>
      <c r="F52" s="179">
        <f>SUM(F53:F55)</f>
        <v>0</v>
      </c>
    </row>
    <row r="53" spans="1:6" s="265" customFormat="1" ht="12" customHeight="1">
      <c r="A53" s="13" t="s">
        <v>68</v>
      </c>
      <c r="B53" s="266" t="s">
        <v>233</v>
      </c>
      <c r="C53" s="363"/>
      <c r="D53" s="409"/>
      <c r="E53" s="428"/>
      <c r="F53" s="182"/>
    </row>
    <row r="54" spans="1:6" s="265" customFormat="1" ht="12" customHeight="1">
      <c r="A54" s="12" t="s">
        <v>69</v>
      </c>
      <c r="B54" s="267" t="s">
        <v>362</v>
      </c>
      <c r="C54" s="364"/>
      <c r="D54" s="410"/>
      <c r="E54" s="375"/>
      <c r="F54" s="181"/>
    </row>
    <row r="55" spans="1:6" s="265" customFormat="1" ht="12" customHeight="1">
      <c r="A55" s="12" t="s">
        <v>236</v>
      </c>
      <c r="B55" s="267" t="s">
        <v>234</v>
      </c>
      <c r="C55" s="364"/>
      <c r="D55" s="410"/>
      <c r="E55" s="375"/>
      <c r="F55" s="181"/>
    </row>
    <row r="56" spans="1:6" s="265" customFormat="1" ht="12" customHeight="1" thickBot="1">
      <c r="A56" s="14" t="s">
        <v>237</v>
      </c>
      <c r="B56" s="176" t="s">
        <v>235</v>
      </c>
      <c r="C56" s="365"/>
      <c r="D56" s="411"/>
      <c r="E56" s="376"/>
      <c r="F56" s="183"/>
    </row>
    <row r="57" spans="1:6" s="265" customFormat="1" ht="12" customHeight="1" thickBot="1">
      <c r="A57" s="18" t="s">
        <v>15</v>
      </c>
      <c r="B57" s="174" t="s">
        <v>238</v>
      </c>
      <c r="C57" s="362">
        <f>SUM(C58:C60)</f>
        <v>0</v>
      </c>
      <c r="D57" s="408">
        <f>SUM(D58:D60)</f>
        <v>0</v>
      </c>
      <c r="E57" s="427">
        <f>SUM(E58:E60)</f>
        <v>0</v>
      </c>
      <c r="F57" s="179">
        <f>SUM(F58:F60)</f>
        <v>0</v>
      </c>
    </row>
    <row r="58" spans="1:6" s="265" customFormat="1" ht="12" customHeight="1">
      <c r="A58" s="13" t="s">
        <v>131</v>
      </c>
      <c r="B58" s="266" t="s">
        <v>240</v>
      </c>
      <c r="C58" s="368"/>
      <c r="D58" s="414"/>
      <c r="E58" s="431"/>
      <c r="F58" s="184"/>
    </row>
    <row r="59" spans="1:6" s="265" customFormat="1" ht="12" customHeight="1">
      <c r="A59" s="12" t="s">
        <v>132</v>
      </c>
      <c r="B59" s="267" t="s">
        <v>363</v>
      </c>
      <c r="C59" s="368"/>
      <c r="D59" s="414"/>
      <c r="E59" s="431"/>
      <c r="F59" s="184"/>
    </row>
    <row r="60" spans="1:6" s="265" customFormat="1" ht="12" customHeight="1">
      <c r="A60" s="12" t="s">
        <v>160</v>
      </c>
      <c r="B60" s="267" t="s">
        <v>241</v>
      </c>
      <c r="C60" s="368"/>
      <c r="D60" s="414"/>
      <c r="E60" s="431"/>
      <c r="F60" s="184"/>
    </row>
    <row r="61" spans="1:6" s="265" customFormat="1" ht="12" customHeight="1" thickBot="1">
      <c r="A61" s="14" t="s">
        <v>239</v>
      </c>
      <c r="B61" s="176" t="s">
        <v>242</v>
      </c>
      <c r="C61" s="368"/>
      <c r="D61" s="414"/>
      <c r="E61" s="431"/>
      <c r="F61" s="184"/>
    </row>
    <row r="62" spans="1:6" s="265" customFormat="1" ht="12" customHeight="1" thickBot="1">
      <c r="A62" s="328" t="s">
        <v>415</v>
      </c>
      <c r="B62" s="19" t="s">
        <v>243</v>
      </c>
      <c r="C62" s="366">
        <f>+C5+C12+C19+C26+C34+C46+C52+C57</f>
        <v>570</v>
      </c>
      <c r="D62" s="412">
        <f>+D5+D12+D19+D26+D34+D46+D52+D57</f>
        <v>570</v>
      </c>
      <c r="E62" s="429">
        <f>+E5+E12+E19+E26+E34+E46+E52+E57</f>
        <v>590</v>
      </c>
      <c r="F62" s="185">
        <f>+F5+F12+F19+F26+F34+F46+F52+F57</f>
        <v>590</v>
      </c>
    </row>
    <row r="63" spans="1:6" s="265" customFormat="1" ht="12" customHeight="1" thickBot="1">
      <c r="A63" s="310" t="s">
        <v>244</v>
      </c>
      <c r="B63" s="174" t="s">
        <v>245</v>
      </c>
      <c r="C63" s="362">
        <f>SUM(C64:C66)</f>
        <v>0</v>
      </c>
      <c r="D63" s="408">
        <f>SUM(D64:D66)</f>
        <v>0</v>
      </c>
      <c r="E63" s="427">
        <f>SUM(E64:E66)</f>
        <v>0</v>
      </c>
      <c r="F63" s="179">
        <f>SUM(F64:F66)</f>
        <v>0</v>
      </c>
    </row>
    <row r="64" spans="1:6" s="265" customFormat="1" ht="12" customHeight="1">
      <c r="A64" s="13" t="s">
        <v>276</v>
      </c>
      <c r="B64" s="266" t="s">
        <v>246</v>
      </c>
      <c r="C64" s="368"/>
      <c r="D64" s="414"/>
      <c r="E64" s="431"/>
      <c r="F64" s="184"/>
    </row>
    <row r="65" spans="1:6" s="265" customFormat="1" ht="12" customHeight="1">
      <c r="A65" s="12" t="s">
        <v>285</v>
      </c>
      <c r="B65" s="267" t="s">
        <v>247</v>
      </c>
      <c r="C65" s="368"/>
      <c r="D65" s="414"/>
      <c r="E65" s="431"/>
      <c r="F65" s="184"/>
    </row>
    <row r="66" spans="1:6" s="265" customFormat="1" ht="12" customHeight="1" thickBot="1">
      <c r="A66" s="14" t="s">
        <v>286</v>
      </c>
      <c r="B66" s="324" t="s">
        <v>400</v>
      </c>
      <c r="C66" s="368"/>
      <c r="D66" s="414"/>
      <c r="E66" s="431"/>
      <c r="F66" s="184"/>
    </row>
    <row r="67" spans="1:6" s="265" customFormat="1" ht="12" customHeight="1" thickBot="1">
      <c r="A67" s="310" t="s">
        <v>249</v>
      </c>
      <c r="B67" s="174" t="s">
        <v>250</v>
      </c>
      <c r="C67" s="362">
        <f>SUM(C68:C71)</f>
        <v>0</v>
      </c>
      <c r="D67" s="408">
        <f>SUM(D68:D71)</f>
        <v>0</v>
      </c>
      <c r="E67" s="427">
        <f>SUM(E68:E71)</f>
        <v>0</v>
      </c>
      <c r="F67" s="179">
        <f>SUM(F68:F71)</f>
        <v>0</v>
      </c>
    </row>
    <row r="68" spans="1:6" s="265" customFormat="1" ht="12" customHeight="1">
      <c r="A68" s="13" t="s">
        <v>108</v>
      </c>
      <c r="B68" s="266" t="s">
        <v>251</v>
      </c>
      <c r="C68" s="368"/>
      <c r="D68" s="414"/>
      <c r="E68" s="431"/>
      <c r="F68" s="184"/>
    </row>
    <row r="69" spans="1:6" s="265" customFormat="1" ht="12" customHeight="1">
      <c r="A69" s="12" t="s">
        <v>109</v>
      </c>
      <c r="B69" s="267" t="s">
        <v>252</v>
      </c>
      <c r="C69" s="368"/>
      <c r="D69" s="414"/>
      <c r="E69" s="431"/>
      <c r="F69" s="184"/>
    </row>
    <row r="70" spans="1:6" s="265" customFormat="1" ht="12" customHeight="1">
      <c r="A70" s="12" t="s">
        <v>277</v>
      </c>
      <c r="B70" s="267" t="s">
        <v>253</v>
      </c>
      <c r="C70" s="368"/>
      <c r="D70" s="414"/>
      <c r="E70" s="431"/>
      <c r="F70" s="184"/>
    </row>
    <row r="71" spans="1:6" s="265" customFormat="1" ht="12" customHeight="1" thickBot="1">
      <c r="A71" s="14" t="s">
        <v>278</v>
      </c>
      <c r="B71" s="176" t="s">
        <v>254</v>
      </c>
      <c r="C71" s="368"/>
      <c r="D71" s="414"/>
      <c r="E71" s="431"/>
      <c r="F71" s="184"/>
    </row>
    <row r="72" spans="1:6" s="265" customFormat="1" ht="12" customHeight="1" thickBot="1">
      <c r="A72" s="310" t="s">
        <v>255</v>
      </c>
      <c r="B72" s="174" t="s">
        <v>256</v>
      </c>
      <c r="C72" s="362">
        <f>SUM(C73:C74)</f>
        <v>0</v>
      </c>
      <c r="D72" s="408">
        <f>SUM(D73:D74)</f>
        <v>0</v>
      </c>
      <c r="E72" s="427">
        <f>SUM(E73:E74)</f>
        <v>0</v>
      </c>
      <c r="F72" s="179">
        <f>SUM(F73:F74)</f>
        <v>0</v>
      </c>
    </row>
    <row r="73" spans="1:6" s="265" customFormat="1" ht="12" customHeight="1">
      <c r="A73" s="13" t="s">
        <v>279</v>
      </c>
      <c r="B73" s="266" t="s">
        <v>257</v>
      </c>
      <c r="C73" s="368"/>
      <c r="D73" s="414"/>
      <c r="E73" s="431"/>
      <c r="F73" s="184"/>
    </row>
    <row r="74" spans="1:6" s="265" customFormat="1" ht="12" customHeight="1" thickBot="1">
      <c r="A74" s="14" t="s">
        <v>280</v>
      </c>
      <c r="B74" s="176" t="s">
        <v>258</v>
      </c>
      <c r="C74" s="368"/>
      <c r="D74" s="414"/>
      <c r="E74" s="431"/>
      <c r="F74" s="184"/>
    </row>
    <row r="75" spans="1:6" s="265" customFormat="1" ht="12" customHeight="1" thickBot="1">
      <c r="A75" s="310" t="s">
        <v>259</v>
      </c>
      <c r="B75" s="174" t="s">
        <v>260</v>
      </c>
      <c r="C75" s="362">
        <f>SUM(C76:C78)</f>
        <v>0</v>
      </c>
      <c r="D75" s="408">
        <f>SUM(D76:D78)</f>
        <v>0</v>
      </c>
      <c r="E75" s="427">
        <f>SUM(E76:E78)</f>
        <v>0</v>
      </c>
      <c r="F75" s="179">
        <f>SUM(F76:F78)</f>
        <v>0</v>
      </c>
    </row>
    <row r="76" spans="1:6" s="265" customFormat="1" ht="12" customHeight="1">
      <c r="A76" s="13" t="s">
        <v>281</v>
      </c>
      <c r="B76" s="266" t="s">
        <v>261</v>
      </c>
      <c r="C76" s="368"/>
      <c r="D76" s="414"/>
      <c r="E76" s="431"/>
      <c r="F76" s="184"/>
    </row>
    <row r="77" spans="1:6" s="265" customFormat="1" ht="12" customHeight="1">
      <c r="A77" s="12" t="s">
        <v>282</v>
      </c>
      <c r="B77" s="267" t="s">
        <v>262</v>
      </c>
      <c r="C77" s="368"/>
      <c r="D77" s="414"/>
      <c r="E77" s="431"/>
      <c r="F77" s="184"/>
    </row>
    <row r="78" spans="1:6" s="265" customFormat="1" ht="12" customHeight="1" thickBot="1">
      <c r="A78" s="14" t="s">
        <v>283</v>
      </c>
      <c r="B78" s="176" t="s">
        <v>263</v>
      </c>
      <c r="C78" s="368"/>
      <c r="D78" s="414"/>
      <c r="E78" s="431"/>
      <c r="F78" s="184"/>
    </row>
    <row r="79" spans="1:6" s="265" customFormat="1" ht="12" customHeight="1" thickBot="1">
      <c r="A79" s="310" t="s">
        <v>264</v>
      </c>
      <c r="B79" s="174" t="s">
        <v>284</v>
      </c>
      <c r="C79" s="362">
        <f>SUM(C80:C83)</f>
        <v>0</v>
      </c>
      <c r="D79" s="408">
        <f>SUM(D80:D83)</f>
        <v>0</v>
      </c>
      <c r="E79" s="427">
        <f>SUM(E80:E83)</f>
        <v>0</v>
      </c>
      <c r="F79" s="179">
        <f>SUM(F80:F83)</f>
        <v>0</v>
      </c>
    </row>
    <row r="80" spans="1:6" s="265" customFormat="1" ht="12" customHeight="1">
      <c r="A80" s="270" t="s">
        <v>265</v>
      </c>
      <c r="B80" s="266" t="s">
        <v>266</v>
      </c>
      <c r="C80" s="368"/>
      <c r="D80" s="414"/>
      <c r="E80" s="431"/>
      <c r="F80" s="184"/>
    </row>
    <row r="81" spans="1:6" s="265" customFormat="1" ht="12" customHeight="1">
      <c r="A81" s="271" t="s">
        <v>267</v>
      </c>
      <c r="B81" s="267" t="s">
        <v>268</v>
      </c>
      <c r="C81" s="368"/>
      <c r="D81" s="414"/>
      <c r="E81" s="431"/>
      <c r="F81" s="184"/>
    </row>
    <row r="82" spans="1:6" s="265" customFormat="1" ht="12" customHeight="1">
      <c r="A82" s="271" t="s">
        <v>269</v>
      </c>
      <c r="B82" s="267" t="s">
        <v>270</v>
      </c>
      <c r="C82" s="368"/>
      <c r="D82" s="414"/>
      <c r="E82" s="431"/>
      <c r="F82" s="184"/>
    </row>
    <row r="83" spans="1:6" s="265" customFormat="1" ht="12" customHeight="1" thickBot="1">
      <c r="A83" s="272" t="s">
        <v>271</v>
      </c>
      <c r="B83" s="176" t="s">
        <v>272</v>
      </c>
      <c r="C83" s="368"/>
      <c r="D83" s="414"/>
      <c r="E83" s="431"/>
      <c r="F83" s="184"/>
    </row>
    <row r="84" spans="1:6" s="265" customFormat="1" ht="12" customHeight="1" thickBot="1">
      <c r="A84" s="310" t="s">
        <v>273</v>
      </c>
      <c r="B84" s="174" t="s">
        <v>414</v>
      </c>
      <c r="C84" s="371"/>
      <c r="D84" s="417"/>
      <c r="E84" s="434"/>
      <c r="F84" s="309"/>
    </row>
    <row r="85" spans="1:6" s="265" customFormat="1" ht="13.5" customHeight="1" thickBot="1">
      <c r="A85" s="310" t="s">
        <v>275</v>
      </c>
      <c r="B85" s="174" t="s">
        <v>274</v>
      </c>
      <c r="C85" s="371"/>
      <c r="D85" s="417"/>
      <c r="E85" s="434"/>
      <c r="F85" s="309"/>
    </row>
    <row r="86" spans="1:6" s="265" customFormat="1" ht="15.75" customHeight="1" thickBot="1">
      <c r="A86" s="310" t="s">
        <v>287</v>
      </c>
      <c r="B86" s="273" t="s">
        <v>417</v>
      </c>
      <c r="C86" s="366">
        <f>+C63+C67+C72+C75+C79+C85+C84</f>
        <v>0</v>
      </c>
      <c r="D86" s="412">
        <f>+D63+D67+D72+D75+D79+D85+D84</f>
        <v>0</v>
      </c>
      <c r="E86" s="429">
        <f>+E63+E67+E72+E75+E79+E85+E84</f>
        <v>0</v>
      </c>
      <c r="F86" s="185">
        <f>+F63+F67+F72+F75+F79+F85+F84</f>
        <v>0</v>
      </c>
    </row>
    <row r="87" spans="1:6" s="265" customFormat="1" ht="16.5" customHeight="1" thickBot="1">
      <c r="A87" s="311" t="s">
        <v>416</v>
      </c>
      <c r="B87" s="274" t="s">
        <v>418</v>
      </c>
      <c r="C87" s="366">
        <f>+C62+C86</f>
        <v>570</v>
      </c>
      <c r="D87" s="412">
        <f>+D62+D86</f>
        <v>570</v>
      </c>
      <c r="E87" s="429">
        <f>+E62+E86</f>
        <v>590</v>
      </c>
      <c r="F87" s="185">
        <f>+F62+F86</f>
        <v>590</v>
      </c>
    </row>
    <row r="88" spans="1:6" s="265" customFormat="1" ht="83.25" customHeight="1">
      <c r="A88" s="3"/>
      <c r="B88" s="4"/>
      <c r="C88" s="4"/>
      <c r="D88" s="4"/>
      <c r="E88" s="4"/>
      <c r="F88" s="186"/>
    </row>
    <row r="89" spans="1:6" ht="16.5" customHeight="1">
      <c r="A89" s="448" t="s">
        <v>36</v>
      </c>
      <c r="B89" s="448"/>
      <c r="C89" s="448"/>
      <c r="D89" s="448"/>
      <c r="E89" s="448"/>
      <c r="F89" s="448"/>
    </row>
    <row r="90" spans="1:6" s="275" customFormat="1" ht="16.5" customHeight="1" thickBot="1">
      <c r="A90" s="449" t="s">
        <v>112</v>
      </c>
      <c r="B90" s="449"/>
      <c r="C90" s="343"/>
      <c r="D90" s="343"/>
      <c r="E90" s="343"/>
      <c r="F90" s="85" t="s">
        <v>159</v>
      </c>
    </row>
    <row r="91" spans="1:6" ht="37.5" customHeight="1" thickBot="1">
      <c r="A91" s="21" t="s">
        <v>58</v>
      </c>
      <c r="B91" s="22" t="s">
        <v>37</v>
      </c>
      <c r="C91" s="379" t="s">
        <v>492</v>
      </c>
      <c r="D91" s="22" t="s">
        <v>494</v>
      </c>
      <c r="E91" s="425" t="s">
        <v>495</v>
      </c>
      <c r="F91" s="443" t="s">
        <v>496</v>
      </c>
    </row>
    <row r="92" spans="1:6" s="264" customFormat="1" ht="12" customHeight="1" thickBot="1">
      <c r="A92" s="27" t="s">
        <v>432</v>
      </c>
      <c r="B92" s="28" t="s">
        <v>433</v>
      </c>
      <c r="C92" s="380" t="s">
        <v>434</v>
      </c>
      <c r="D92" s="260" t="s">
        <v>436</v>
      </c>
      <c r="E92" s="426" t="s">
        <v>435</v>
      </c>
      <c r="F92" s="442" t="s">
        <v>437</v>
      </c>
    </row>
    <row r="93" spans="1:6" ht="12" customHeight="1" thickBot="1">
      <c r="A93" s="20" t="s">
        <v>8</v>
      </c>
      <c r="B93" s="26" t="s">
        <v>376</v>
      </c>
      <c r="C93" s="372">
        <f>C94+C95+C96+C97+C98+C111</f>
        <v>570</v>
      </c>
      <c r="D93" s="418">
        <f>D94+D95+D96+D97+D98+D111</f>
        <v>570</v>
      </c>
      <c r="E93" s="435">
        <f>E94+E95+E96+E97+E98+E111</f>
        <v>590</v>
      </c>
      <c r="F93" s="178">
        <f>F94+F95+F96+F97+F98+F111</f>
        <v>590</v>
      </c>
    </row>
    <row r="94" spans="1:6" ht="12" customHeight="1">
      <c r="A94" s="15" t="s">
        <v>70</v>
      </c>
      <c r="B94" s="8" t="s">
        <v>38</v>
      </c>
      <c r="C94" s="373"/>
      <c r="D94" s="419"/>
      <c r="E94" s="436"/>
      <c r="F94" s="180"/>
    </row>
    <row r="95" spans="1:6" ht="12" customHeight="1">
      <c r="A95" s="12" t="s">
        <v>71</v>
      </c>
      <c r="B95" s="6" t="s">
        <v>133</v>
      </c>
      <c r="C95" s="364"/>
      <c r="D95" s="410"/>
      <c r="E95" s="375"/>
      <c r="F95" s="181"/>
    </row>
    <row r="96" spans="1:6" ht="12" customHeight="1">
      <c r="A96" s="12" t="s">
        <v>72</v>
      </c>
      <c r="B96" s="6" t="s">
        <v>99</v>
      </c>
      <c r="C96" s="365"/>
      <c r="D96" s="411"/>
      <c r="E96" s="376"/>
      <c r="F96" s="183"/>
    </row>
    <row r="97" spans="1:6" ht="12" customHeight="1">
      <c r="A97" s="12" t="s">
        <v>73</v>
      </c>
      <c r="B97" s="9" t="s">
        <v>134</v>
      </c>
      <c r="C97" s="365"/>
      <c r="D97" s="411"/>
      <c r="E97" s="376"/>
      <c r="F97" s="183"/>
    </row>
    <row r="98" spans="1:6" ht="12" customHeight="1">
      <c r="A98" s="12" t="s">
        <v>81</v>
      </c>
      <c r="B98" s="17" t="s">
        <v>135</v>
      </c>
      <c r="C98" s="365">
        <f>C99+C100+C101+C102+C103+C104+C105+C106+C107+C108+C109+C110</f>
        <v>570</v>
      </c>
      <c r="D98" s="411">
        <f>D99+D100+D101+D102+D103+D104+D105+D106+D107+D108+D109+D110</f>
        <v>570</v>
      </c>
      <c r="E98" s="376">
        <f>E99+E100+E101+E102+E103+E104+E105+E106+E107+E108+E109+E110</f>
        <v>590</v>
      </c>
      <c r="F98" s="183">
        <f>F99+F100+F101+F102+F103+F104+F105+F106+F107+F108+F109+F110</f>
        <v>590</v>
      </c>
    </row>
    <row r="99" spans="1:6" ht="12" customHeight="1">
      <c r="A99" s="12" t="s">
        <v>74</v>
      </c>
      <c r="B99" s="6" t="s">
        <v>381</v>
      </c>
      <c r="C99" s="365"/>
      <c r="D99" s="411"/>
      <c r="E99" s="376"/>
      <c r="F99" s="183"/>
    </row>
    <row r="100" spans="1:6" ht="12" customHeight="1">
      <c r="A100" s="12" t="s">
        <v>75</v>
      </c>
      <c r="B100" s="90" t="s">
        <v>380</v>
      </c>
      <c r="C100" s="365"/>
      <c r="D100" s="411"/>
      <c r="E100" s="376"/>
      <c r="F100" s="183"/>
    </row>
    <row r="101" spans="1:6" ht="12" customHeight="1">
      <c r="A101" s="12" t="s">
        <v>82</v>
      </c>
      <c r="B101" s="90" t="s">
        <v>379</v>
      </c>
      <c r="C101" s="365"/>
      <c r="D101" s="411"/>
      <c r="E101" s="376"/>
      <c r="F101" s="183"/>
    </row>
    <row r="102" spans="1:6" ht="12" customHeight="1">
      <c r="A102" s="12" t="s">
        <v>83</v>
      </c>
      <c r="B102" s="88" t="s">
        <v>290</v>
      </c>
      <c r="C102" s="365"/>
      <c r="D102" s="411"/>
      <c r="E102" s="376"/>
      <c r="F102" s="183"/>
    </row>
    <row r="103" spans="1:6" ht="12" customHeight="1">
      <c r="A103" s="12" t="s">
        <v>84</v>
      </c>
      <c r="B103" s="89" t="s">
        <v>291</v>
      </c>
      <c r="C103" s="365"/>
      <c r="D103" s="411"/>
      <c r="E103" s="376"/>
      <c r="F103" s="183"/>
    </row>
    <row r="104" spans="1:6" ht="12" customHeight="1">
      <c r="A104" s="12" t="s">
        <v>85</v>
      </c>
      <c r="B104" s="89" t="s">
        <v>292</v>
      </c>
      <c r="C104" s="365"/>
      <c r="D104" s="411"/>
      <c r="E104" s="376"/>
      <c r="F104" s="183"/>
    </row>
    <row r="105" spans="1:6" ht="12" customHeight="1">
      <c r="A105" s="12" t="s">
        <v>87</v>
      </c>
      <c r="B105" s="88" t="s">
        <v>293</v>
      </c>
      <c r="C105" s="365">
        <v>250</v>
      </c>
      <c r="D105" s="411">
        <v>250</v>
      </c>
      <c r="E105" s="376">
        <v>250</v>
      </c>
      <c r="F105" s="183">
        <v>250</v>
      </c>
    </row>
    <row r="106" spans="1:6" ht="12" customHeight="1">
      <c r="A106" s="12" t="s">
        <v>136</v>
      </c>
      <c r="B106" s="88" t="s">
        <v>294</v>
      </c>
      <c r="C106" s="365"/>
      <c r="D106" s="411"/>
      <c r="E106" s="376"/>
      <c r="F106" s="183"/>
    </row>
    <row r="107" spans="1:6" ht="12" customHeight="1">
      <c r="A107" s="12" t="s">
        <v>288</v>
      </c>
      <c r="B107" s="89" t="s">
        <v>295</v>
      </c>
      <c r="C107" s="365"/>
      <c r="D107" s="411"/>
      <c r="E107" s="376"/>
      <c r="F107" s="183"/>
    </row>
    <row r="108" spans="1:6" ht="12" customHeight="1">
      <c r="A108" s="11" t="s">
        <v>289</v>
      </c>
      <c r="B108" s="90" t="s">
        <v>296</v>
      </c>
      <c r="C108" s="365"/>
      <c r="D108" s="411"/>
      <c r="E108" s="376"/>
      <c r="F108" s="183"/>
    </row>
    <row r="109" spans="1:6" ht="12" customHeight="1">
      <c r="A109" s="12" t="s">
        <v>377</v>
      </c>
      <c r="B109" s="90" t="s">
        <v>297</v>
      </c>
      <c r="C109" s="365"/>
      <c r="D109" s="411"/>
      <c r="E109" s="376"/>
      <c r="F109" s="183"/>
    </row>
    <row r="110" spans="1:6" ht="12" customHeight="1">
      <c r="A110" s="14" t="s">
        <v>378</v>
      </c>
      <c r="B110" s="90" t="s">
        <v>298</v>
      </c>
      <c r="C110" s="365">
        <v>320</v>
      </c>
      <c r="D110" s="411">
        <v>320</v>
      </c>
      <c r="E110" s="376">
        <v>340</v>
      </c>
      <c r="F110" s="183">
        <v>340</v>
      </c>
    </row>
    <row r="111" spans="1:6" ht="12" customHeight="1">
      <c r="A111" s="12" t="s">
        <v>382</v>
      </c>
      <c r="B111" s="9" t="s">
        <v>39</v>
      </c>
      <c r="C111" s="364"/>
      <c r="D111" s="410"/>
      <c r="E111" s="375"/>
      <c r="F111" s="181"/>
    </row>
    <row r="112" spans="1:6" ht="12" customHeight="1">
      <c r="A112" s="12" t="s">
        <v>383</v>
      </c>
      <c r="B112" s="6" t="s">
        <v>385</v>
      </c>
      <c r="C112" s="364"/>
      <c r="D112" s="410"/>
      <c r="E112" s="375"/>
      <c r="F112" s="181"/>
    </row>
    <row r="113" spans="1:6" ht="12" customHeight="1" thickBot="1">
      <c r="A113" s="16" t="s">
        <v>384</v>
      </c>
      <c r="B113" s="327" t="s">
        <v>386</v>
      </c>
      <c r="C113" s="374"/>
      <c r="D113" s="420"/>
      <c r="E113" s="437"/>
      <c r="F113" s="187"/>
    </row>
    <row r="114" spans="1:6" ht="12" customHeight="1" thickBot="1">
      <c r="A114" s="325" t="s">
        <v>9</v>
      </c>
      <c r="B114" s="326" t="s">
        <v>299</v>
      </c>
      <c r="C114" s="381">
        <f>+C115+C117+C119</f>
        <v>0</v>
      </c>
      <c r="D114" s="421">
        <f>+D115+D117+D119</f>
        <v>0</v>
      </c>
      <c r="E114" s="438">
        <f>+E115+E117+E119</f>
        <v>0</v>
      </c>
      <c r="F114" s="444">
        <f>+F115+F117+F119</f>
        <v>0</v>
      </c>
    </row>
    <row r="115" spans="1:6" ht="12" customHeight="1">
      <c r="A115" s="13" t="s">
        <v>76</v>
      </c>
      <c r="B115" s="6" t="s">
        <v>158</v>
      </c>
      <c r="C115" s="363"/>
      <c r="D115" s="409"/>
      <c r="E115" s="428"/>
      <c r="F115" s="182"/>
    </row>
    <row r="116" spans="1:6" ht="12" customHeight="1">
      <c r="A116" s="13" t="s">
        <v>77</v>
      </c>
      <c r="B116" s="10" t="s">
        <v>303</v>
      </c>
      <c r="C116" s="363"/>
      <c r="D116" s="409"/>
      <c r="E116" s="428"/>
      <c r="F116" s="182"/>
    </row>
    <row r="117" spans="1:6" ht="12" customHeight="1">
      <c r="A117" s="13" t="s">
        <v>78</v>
      </c>
      <c r="B117" s="10" t="s">
        <v>137</v>
      </c>
      <c r="C117" s="364"/>
      <c r="D117" s="410"/>
      <c r="E117" s="375"/>
      <c r="F117" s="181"/>
    </row>
    <row r="118" spans="1:6" ht="12" customHeight="1">
      <c r="A118" s="13" t="s">
        <v>79</v>
      </c>
      <c r="B118" s="10" t="s">
        <v>304</v>
      </c>
      <c r="C118" s="375"/>
      <c r="D118" s="410"/>
      <c r="E118" s="375"/>
      <c r="F118" s="181"/>
    </row>
    <row r="119" spans="1:6" ht="12" customHeight="1">
      <c r="A119" s="13" t="s">
        <v>80</v>
      </c>
      <c r="B119" s="176" t="s">
        <v>161</v>
      </c>
      <c r="C119" s="375"/>
      <c r="D119" s="410"/>
      <c r="E119" s="375"/>
      <c r="F119" s="181"/>
    </row>
    <row r="120" spans="1:6" ht="12" customHeight="1">
      <c r="A120" s="13" t="s">
        <v>86</v>
      </c>
      <c r="B120" s="175" t="s">
        <v>364</v>
      </c>
      <c r="C120" s="375"/>
      <c r="D120" s="410"/>
      <c r="E120" s="375"/>
      <c r="F120" s="181"/>
    </row>
    <row r="121" spans="1:6" ht="12" customHeight="1">
      <c r="A121" s="13" t="s">
        <v>88</v>
      </c>
      <c r="B121" s="262" t="s">
        <v>309</v>
      </c>
      <c r="C121" s="375"/>
      <c r="D121" s="410"/>
      <c r="E121" s="375"/>
      <c r="F121" s="181"/>
    </row>
    <row r="122" spans="1:6" ht="22.5">
      <c r="A122" s="13" t="s">
        <v>138</v>
      </c>
      <c r="B122" s="89" t="s">
        <v>292</v>
      </c>
      <c r="C122" s="375"/>
      <c r="D122" s="410"/>
      <c r="E122" s="375"/>
      <c r="F122" s="181"/>
    </row>
    <row r="123" spans="1:6" ht="12" customHeight="1">
      <c r="A123" s="13" t="s">
        <v>139</v>
      </c>
      <c r="B123" s="89" t="s">
        <v>308</v>
      </c>
      <c r="C123" s="375"/>
      <c r="D123" s="410"/>
      <c r="E123" s="375"/>
      <c r="F123" s="181"/>
    </row>
    <row r="124" spans="1:6" ht="12" customHeight="1">
      <c r="A124" s="13" t="s">
        <v>140</v>
      </c>
      <c r="B124" s="89" t="s">
        <v>307</v>
      </c>
      <c r="C124" s="375"/>
      <c r="D124" s="410"/>
      <c r="E124" s="375"/>
      <c r="F124" s="181"/>
    </row>
    <row r="125" spans="1:6" ht="12" customHeight="1">
      <c r="A125" s="13" t="s">
        <v>300</v>
      </c>
      <c r="B125" s="89" t="s">
        <v>295</v>
      </c>
      <c r="C125" s="375"/>
      <c r="D125" s="410"/>
      <c r="E125" s="375"/>
      <c r="F125" s="181"/>
    </row>
    <row r="126" spans="1:6" ht="12" customHeight="1">
      <c r="A126" s="13" t="s">
        <v>301</v>
      </c>
      <c r="B126" s="89" t="s">
        <v>306</v>
      </c>
      <c r="C126" s="375"/>
      <c r="D126" s="410"/>
      <c r="E126" s="375"/>
      <c r="F126" s="181"/>
    </row>
    <row r="127" spans="1:6" ht="23.25" thickBot="1">
      <c r="A127" s="11" t="s">
        <v>302</v>
      </c>
      <c r="B127" s="89" t="s">
        <v>305</v>
      </c>
      <c r="C127" s="376"/>
      <c r="D127" s="411"/>
      <c r="E127" s="376"/>
      <c r="F127" s="183"/>
    </row>
    <row r="128" spans="1:6" ht="12" customHeight="1" thickBot="1">
      <c r="A128" s="18" t="s">
        <v>10</v>
      </c>
      <c r="B128" s="75" t="s">
        <v>387</v>
      </c>
      <c r="C128" s="362">
        <f>+C93+C114</f>
        <v>570</v>
      </c>
      <c r="D128" s="408">
        <f>+D93+D114</f>
        <v>570</v>
      </c>
      <c r="E128" s="427">
        <f>+E93+E114</f>
        <v>590</v>
      </c>
      <c r="F128" s="179">
        <f>+F93+F114</f>
        <v>590</v>
      </c>
    </row>
    <row r="129" spans="1:6" ht="12" customHeight="1" thickBot="1">
      <c r="A129" s="18" t="s">
        <v>11</v>
      </c>
      <c r="B129" s="75" t="s">
        <v>388</v>
      </c>
      <c r="C129" s="362">
        <f>+C130+C131+C132</f>
        <v>0</v>
      </c>
      <c r="D129" s="408">
        <f>+D130+D131+D132</f>
        <v>0</v>
      </c>
      <c r="E129" s="427">
        <f>+E130+E131+E132</f>
        <v>0</v>
      </c>
      <c r="F129" s="179">
        <f>+F130+F131+F132</f>
        <v>0</v>
      </c>
    </row>
    <row r="130" spans="1:6" ht="12" customHeight="1">
      <c r="A130" s="13" t="s">
        <v>200</v>
      </c>
      <c r="B130" s="10" t="s">
        <v>395</v>
      </c>
      <c r="C130" s="375"/>
      <c r="D130" s="410"/>
      <c r="E130" s="375"/>
      <c r="F130" s="181"/>
    </row>
    <row r="131" spans="1:6" ht="12" customHeight="1">
      <c r="A131" s="13" t="s">
        <v>203</v>
      </c>
      <c r="B131" s="10" t="s">
        <v>396</v>
      </c>
      <c r="C131" s="375"/>
      <c r="D131" s="410"/>
      <c r="E131" s="375"/>
      <c r="F131" s="181"/>
    </row>
    <row r="132" spans="1:6" ht="12" customHeight="1" thickBot="1">
      <c r="A132" s="11" t="s">
        <v>204</v>
      </c>
      <c r="B132" s="10" t="s">
        <v>397</v>
      </c>
      <c r="C132" s="375"/>
      <c r="D132" s="410"/>
      <c r="E132" s="375"/>
      <c r="F132" s="181"/>
    </row>
    <row r="133" spans="1:6" ht="12" customHeight="1" thickBot="1">
      <c r="A133" s="18" t="s">
        <v>12</v>
      </c>
      <c r="B133" s="75" t="s">
        <v>389</v>
      </c>
      <c r="C133" s="362">
        <f>SUM(C134:C139)</f>
        <v>0</v>
      </c>
      <c r="D133" s="408">
        <f>SUM(D134:D139)</f>
        <v>0</v>
      </c>
      <c r="E133" s="427">
        <f>SUM(E134:E139)</f>
        <v>0</v>
      </c>
      <c r="F133" s="179">
        <f>SUM(F134:F139)</f>
        <v>0</v>
      </c>
    </row>
    <row r="134" spans="1:6" ht="12" customHeight="1">
      <c r="A134" s="13" t="s">
        <v>63</v>
      </c>
      <c r="B134" s="7" t="s">
        <v>398</v>
      </c>
      <c r="C134" s="375"/>
      <c r="D134" s="410"/>
      <c r="E134" s="375"/>
      <c r="F134" s="181"/>
    </row>
    <row r="135" spans="1:6" ht="12" customHeight="1">
      <c r="A135" s="13" t="s">
        <v>64</v>
      </c>
      <c r="B135" s="7" t="s">
        <v>390</v>
      </c>
      <c r="C135" s="375"/>
      <c r="D135" s="410"/>
      <c r="E135" s="375"/>
      <c r="F135" s="181"/>
    </row>
    <row r="136" spans="1:6" ht="12" customHeight="1">
      <c r="A136" s="13" t="s">
        <v>65</v>
      </c>
      <c r="B136" s="7" t="s">
        <v>391</v>
      </c>
      <c r="C136" s="375"/>
      <c r="D136" s="410"/>
      <c r="E136" s="375"/>
      <c r="F136" s="181"/>
    </row>
    <row r="137" spans="1:6" ht="12" customHeight="1">
      <c r="A137" s="13" t="s">
        <v>125</v>
      </c>
      <c r="B137" s="7" t="s">
        <v>392</v>
      </c>
      <c r="C137" s="375"/>
      <c r="D137" s="410"/>
      <c r="E137" s="375"/>
      <c r="F137" s="181"/>
    </row>
    <row r="138" spans="1:6" ht="12" customHeight="1">
      <c r="A138" s="13" t="s">
        <v>126</v>
      </c>
      <c r="B138" s="7" t="s">
        <v>393</v>
      </c>
      <c r="C138" s="375"/>
      <c r="D138" s="410"/>
      <c r="E138" s="375"/>
      <c r="F138" s="181"/>
    </row>
    <row r="139" spans="1:6" ht="12" customHeight="1" thickBot="1">
      <c r="A139" s="11" t="s">
        <v>127</v>
      </c>
      <c r="B139" s="7" t="s">
        <v>394</v>
      </c>
      <c r="C139" s="375"/>
      <c r="D139" s="410"/>
      <c r="E139" s="375"/>
      <c r="F139" s="181"/>
    </row>
    <row r="140" spans="1:6" ht="12" customHeight="1" thickBot="1">
      <c r="A140" s="18" t="s">
        <v>13</v>
      </c>
      <c r="B140" s="75" t="s">
        <v>402</v>
      </c>
      <c r="C140" s="366">
        <f>+C141+C142+C143+C144</f>
        <v>0</v>
      </c>
      <c r="D140" s="412">
        <f>+D141+D142+D143+D144</f>
        <v>0</v>
      </c>
      <c r="E140" s="429">
        <f>+E141+E142+E143+E144</f>
        <v>0</v>
      </c>
      <c r="F140" s="185">
        <f>+F141+F142+F143+F144</f>
        <v>0</v>
      </c>
    </row>
    <row r="141" spans="1:6" ht="12" customHeight="1">
      <c r="A141" s="13" t="s">
        <v>66</v>
      </c>
      <c r="B141" s="7" t="s">
        <v>310</v>
      </c>
      <c r="C141" s="375"/>
      <c r="D141" s="410"/>
      <c r="E141" s="375"/>
      <c r="F141" s="181"/>
    </row>
    <row r="142" spans="1:6" ht="12" customHeight="1">
      <c r="A142" s="13" t="s">
        <v>67</v>
      </c>
      <c r="B142" s="7" t="s">
        <v>311</v>
      </c>
      <c r="C142" s="375"/>
      <c r="D142" s="410"/>
      <c r="E142" s="375"/>
      <c r="F142" s="181"/>
    </row>
    <row r="143" spans="1:6" ht="12" customHeight="1">
      <c r="A143" s="13" t="s">
        <v>224</v>
      </c>
      <c r="B143" s="7" t="s">
        <v>403</v>
      </c>
      <c r="C143" s="375"/>
      <c r="D143" s="410"/>
      <c r="E143" s="375"/>
      <c r="F143" s="181"/>
    </row>
    <row r="144" spans="1:6" ht="12" customHeight="1" thickBot="1">
      <c r="A144" s="11" t="s">
        <v>225</v>
      </c>
      <c r="B144" s="5" t="s">
        <v>330</v>
      </c>
      <c r="C144" s="375"/>
      <c r="D144" s="410"/>
      <c r="E144" s="375"/>
      <c r="F144" s="181"/>
    </row>
    <row r="145" spans="1:6" ht="12" customHeight="1" thickBot="1">
      <c r="A145" s="18" t="s">
        <v>14</v>
      </c>
      <c r="B145" s="75" t="s">
        <v>404</v>
      </c>
      <c r="C145" s="377">
        <f>SUM(C146:C150)</f>
        <v>0</v>
      </c>
      <c r="D145" s="422">
        <f>SUM(D146:D150)</f>
        <v>0</v>
      </c>
      <c r="E145" s="439">
        <f>SUM(E146:E150)</f>
        <v>0</v>
      </c>
      <c r="F145" s="188">
        <f>SUM(F146:F150)</f>
        <v>0</v>
      </c>
    </row>
    <row r="146" spans="1:6" ht="12" customHeight="1">
      <c r="A146" s="13" t="s">
        <v>68</v>
      </c>
      <c r="B146" s="7" t="s">
        <v>399</v>
      </c>
      <c r="C146" s="375"/>
      <c r="D146" s="410"/>
      <c r="E146" s="375"/>
      <c r="F146" s="181"/>
    </row>
    <row r="147" spans="1:6" ht="12" customHeight="1">
      <c r="A147" s="13" t="s">
        <v>69</v>
      </c>
      <c r="B147" s="7" t="s">
        <v>406</v>
      </c>
      <c r="C147" s="375"/>
      <c r="D147" s="410"/>
      <c r="E147" s="375"/>
      <c r="F147" s="181"/>
    </row>
    <row r="148" spans="1:6" ht="12" customHeight="1">
      <c r="A148" s="13" t="s">
        <v>236</v>
      </c>
      <c r="B148" s="7" t="s">
        <v>401</v>
      </c>
      <c r="C148" s="375"/>
      <c r="D148" s="410"/>
      <c r="E148" s="375"/>
      <c r="F148" s="181"/>
    </row>
    <row r="149" spans="1:6" ht="12" customHeight="1">
      <c r="A149" s="13" t="s">
        <v>237</v>
      </c>
      <c r="B149" s="7" t="s">
        <v>407</v>
      </c>
      <c r="C149" s="375"/>
      <c r="D149" s="410"/>
      <c r="E149" s="375"/>
      <c r="F149" s="181"/>
    </row>
    <row r="150" spans="1:6" ht="12" customHeight="1" thickBot="1">
      <c r="A150" s="13" t="s">
        <v>405</v>
      </c>
      <c r="B150" s="7" t="s">
        <v>408</v>
      </c>
      <c r="C150" s="375"/>
      <c r="D150" s="410"/>
      <c r="E150" s="375"/>
      <c r="F150" s="181"/>
    </row>
    <row r="151" spans="1:6" ht="12" customHeight="1" thickBot="1">
      <c r="A151" s="18" t="s">
        <v>15</v>
      </c>
      <c r="B151" s="75" t="s">
        <v>409</v>
      </c>
      <c r="C151" s="382"/>
      <c r="D151" s="423"/>
      <c r="E151" s="440"/>
      <c r="F151" s="445"/>
    </row>
    <row r="152" spans="1:6" ht="12" customHeight="1" thickBot="1">
      <c r="A152" s="18" t="s">
        <v>16</v>
      </c>
      <c r="B152" s="75" t="s">
        <v>410</v>
      </c>
      <c r="C152" s="382"/>
      <c r="D152" s="423"/>
      <c r="E152" s="440"/>
      <c r="F152" s="445"/>
    </row>
    <row r="153" spans="1:12" ht="15" customHeight="1" thickBot="1">
      <c r="A153" s="18" t="s">
        <v>17</v>
      </c>
      <c r="B153" s="75" t="s">
        <v>412</v>
      </c>
      <c r="C153" s="378">
        <f>+C129+C133+C140+C145+C151+C152</f>
        <v>0</v>
      </c>
      <c r="D153" s="424">
        <f>+D129+D133+D140+D145+D151+D152</f>
        <v>0</v>
      </c>
      <c r="E153" s="441">
        <f>+E129+E133+E140+E145+E151+E152</f>
        <v>0</v>
      </c>
      <c r="F153" s="276">
        <f>+F129+F133+F140+F145+F151+F152</f>
        <v>0</v>
      </c>
      <c r="I153" s="277"/>
      <c r="J153" s="278"/>
      <c r="K153" s="278"/>
      <c r="L153" s="278"/>
    </row>
    <row r="154" spans="1:6" s="265" customFormat="1" ht="12.75" customHeight="1" thickBot="1">
      <c r="A154" s="177" t="s">
        <v>18</v>
      </c>
      <c r="B154" s="241" t="s">
        <v>411</v>
      </c>
      <c r="C154" s="378">
        <f>+C128+C153</f>
        <v>570</v>
      </c>
      <c r="D154" s="424">
        <f>+D128+D153</f>
        <v>570</v>
      </c>
      <c r="E154" s="441">
        <f>+E128+E153</f>
        <v>590</v>
      </c>
      <c r="F154" s="276">
        <f>+F128+F153</f>
        <v>590</v>
      </c>
    </row>
    <row r="155" ht="7.5" customHeight="1"/>
    <row r="156" spans="1:6" ht="15.75">
      <c r="A156" s="450" t="s">
        <v>312</v>
      </c>
      <c r="B156" s="450"/>
      <c r="C156" s="450"/>
      <c r="D156" s="450"/>
      <c r="E156" s="450"/>
      <c r="F156" s="450"/>
    </row>
    <row r="157" spans="1:6" ht="15" customHeight="1" thickBot="1">
      <c r="A157" s="447" t="s">
        <v>113</v>
      </c>
      <c r="B157" s="447"/>
      <c r="C157" s="86"/>
      <c r="D157" s="86"/>
      <c r="E157" s="86"/>
      <c r="F157" s="189" t="s">
        <v>159</v>
      </c>
    </row>
    <row r="158" spans="1:7" ht="24" customHeight="1" thickBot="1">
      <c r="A158" s="18">
        <v>1</v>
      </c>
      <c r="B158" s="25" t="s">
        <v>413</v>
      </c>
      <c r="C158" s="360"/>
      <c r="D158" s="360"/>
      <c r="E158" s="360"/>
      <c r="F158" s="179">
        <f>+F62-F128</f>
        <v>0</v>
      </c>
      <c r="G158" s="279"/>
    </row>
    <row r="159" spans="1:6" ht="27.75" customHeight="1" thickBot="1">
      <c r="A159" s="18" t="s">
        <v>9</v>
      </c>
      <c r="B159" s="25" t="s">
        <v>419</v>
      </c>
      <c r="C159" s="360"/>
      <c r="D159" s="360"/>
      <c r="E159" s="360"/>
      <c r="F159" s="179">
        <f>+F86-F153</f>
        <v>0</v>
      </c>
    </row>
  </sheetData>
  <sheetProtection/>
  <mergeCells count="6">
    <mergeCell ref="A156:F156"/>
    <mergeCell ref="A157:B157"/>
    <mergeCell ref="A1:F1"/>
    <mergeCell ref="A2:B2"/>
    <mergeCell ref="A89:F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Fityeház Község Önkormányzata
2015. ÉVI KÖLTSÉGVETÉS
ÖNKÉNT VÁLLALT FELADATAINAK MÉRLEGE
&amp;R&amp;"Times New Roman CE,Félkövér dőlt"&amp;11 1.3. melléklet a 9/2015. (XII.29.)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zoomScale="115" zoomScaleNormal="115" zoomScaleSheetLayoutView="100" workbookViewId="0" topLeftCell="A7">
      <selection activeCell="E14" sqref="E14"/>
    </sheetView>
  </sheetViews>
  <sheetFormatPr defaultColWidth="9.00390625" defaultRowHeight="12.75"/>
  <cols>
    <col min="1" max="1" width="5.50390625" style="41" customWidth="1"/>
    <col min="2" max="2" width="46.375" style="123" customWidth="1"/>
    <col min="3" max="3" width="12.875" style="123" customWidth="1"/>
    <col min="4" max="4" width="12.625" style="41" customWidth="1"/>
    <col min="5" max="5" width="46.375" style="41" customWidth="1"/>
    <col min="6" max="6" width="12.625" style="41" customWidth="1"/>
    <col min="7" max="7" width="12.875" style="41" customWidth="1"/>
    <col min="8" max="8" width="4.875" style="41" customWidth="1"/>
    <col min="9" max="16384" width="9.375" style="41" customWidth="1"/>
  </cols>
  <sheetData>
    <row r="1" spans="2:8" ht="39.75" customHeight="1">
      <c r="B1" s="196" t="s">
        <v>117</v>
      </c>
      <c r="C1" s="196"/>
      <c r="D1" s="197"/>
      <c r="E1" s="197"/>
      <c r="F1" s="197"/>
      <c r="G1" s="197"/>
      <c r="H1" s="453" t="s">
        <v>498</v>
      </c>
    </row>
    <row r="2" spans="7:8" ht="14.25" thickBot="1">
      <c r="G2" s="198" t="s">
        <v>50</v>
      </c>
      <c r="H2" s="453"/>
    </row>
    <row r="3" spans="1:8" ht="18" customHeight="1" thickBot="1">
      <c r="A3" s="451" t="s">
        <v>58</v>
      </c>
      <c r="B3" s="199" t="s">
        <v>45</v>
      </c>
      <c r="C3" s="384"/>
      <c r="D3" s="200"/>
      <c r="E3" s="199" t="s">
        <v>46</v>
      </c>
      <c r="F3" s="385"/>
      <c r="G3" s="201"/>
      <c r="H3" s="453"/>
    </row>
    <row r="4" spans="1:8" s="202" customFormat="1" ht="33" customHeight="1" thickBot="1">
      <c r="A4" s="452"/>
      <c r="B4" s="124" t="s">
        <v>51</v>
      </c>
      <c r="C4" s="397" t="str">
        <f>+'1.1.sz.mell.'!C3</f>
        <v>2015. évi eredeti előirányzat</v>
      </c>
      <c r="D4" s="37" t="str">
        <f>+'1.1.sz.mell.'!F3</f>
        <v>2015. évi III. módosított előirányzat</v>
      </c>
      <c r="E4" s="124" t="s">
        <v>51</v>
      </c>
      <c r="F4" s="397" t="str">
        <f>+C4</f>
        <v>2015. évi eredeti előirányzat</v>
      </c>
      <c r="G4" s="37" t="str">
        <f>+D4</f>
        <v>2015. évi III. módosított előirányzat</v>
      </c>
      <c r="H4" s="453"/>
    </row>
    <row r="5" spans="1:8" s="206" customFormat="1" ht="12" customHeight="1" thickBot="1">
      <c r="A5" s="203" t="s">
        <v>432</v>
      </c>
      <c r="B5" s="204" t="s">
        <v>433</v>
      </c>
      <c r="C5" s="398" t="s">
        <v>434</v>
      </c>
      <c r="D5" s="205" t="s">
        <v>436</v>
      </c>
      <c r="E5" s="204" t="s">
        <v>435</v>
      </c>
      <c r="F5" s="398" t="s">
        <v>437</v>
      </c>
      <c r="G5" s="205" t="s">
        <v>439</v>
      </c>
      <c r="H5" s="453"/>
    </row>
    <row r="6" spans="1:8" ht="12.75" customHeight="1">
      <c r="A6" s="207" t="s">
        <v>8</v>
      </c>
      <c r="B6" s="387" t="s">
        <v>313</v>
      </c>
      <c r="C6" s="399">
        <v>41497</v>
      </c>
      <c r="D6" s="191">
        <v>33431</v>
      </c>
      <c r="E6" s="387" t="s">
        <v>52</v>
      </c>
      <c r="F6" s="399">
        <v>23107</v>
      </c>
      <c r="G6" s="191">
        <v>21979</v>
      </c>
      <c r="H6" s="453"/>
    </row>
    <row r="7" spans="1:8" ht="12.75" customHeight="1">
      <c r="A7" s="209" t="s">
        <v>9</v>
      </c>
      <c r="B7" s="388" t="s">
        <v>314</v>
      </c>
      <c r="C7" s="190">
        <v>4683</v>
      </c>
      <c r="D7" s="192">
        <v>6384</v>
      </c>
      <c r="E7" s="388" t="s">
        <v>133</v>
      </c>
      <c r="F7" s="190">
        <v>5465</v>
      </c>
      <c r="G7" s="192">
        <v>5212</v>
      </c>
      <c r="H7" s="453"/>
    </row>
    <row r="8" spans="1:8" ht="12.75" customHeight="1">
      <c r="A8" s="209" t="s">
        <v>10</v>
      </c>
      <c r="B8" s="388" t="s">
        <v>335</v>
      </c>
      <c r="C8" s="190"/>
      <c r="D8" s="192"/>
      <c r="E8" s="388" t="s">
        <v>164</v>
      </c>
      <c r="F8" s="190">
        <v>21458</v>
      </c>
      <c r="G8" s="192">
        <v>20396</v>
      </c>
      <c r="H8" s="453"/>
    </row>
    <row r="9" spans="1:8" ht="12.75" customHeight="1">
      <c r="A9" s="209" t="s">
        <v>11</v>
      </c>
      <c r="B9" s="388" t="s">
        <v>124</v>
      </c>
      <c r="C9" s="190">
        <v>6794</v>
      </c>
      <c r="D9" s="192">
        <v>10580</v>
      </c>
      <c r="E9" s="388" t="s">
        <v>134</v>
      </c>
      <c r="F9" s="190">
        <v>2247</v>
      </c>
      <c r="G9" s="192">
        <v>2161</v>
      </c>
      <c r="H9" s="453"/>
    </row>
    <row r="10" spans="1:8" ht="12.75" customHeight="1">
      <c r="A10" s="209" t="s">
        <v>12</v>
      </c>
      <c r="B10" s="389" t="s">
        <v>357</v>
      </c>
      <c r="C10" s="190">
        <v>6402</v>
      </c>
      <c r="D10" s="192">
        <v>7029</v>
      </c>
      <c r="E10" s="388" t="s">
        <v>135</v>
      </c>
      <c r="F10" s="190">
        <v>3463</v>
      </c>
      <c r="G10" s="192">
        <v>3826</v>
      </c>
      <c r="H10" s="453"/>
    </row>
    <row r="11" spans="1:8" ht="12.75" customHeight="1">
      <c r="A11" s="209" t="s">
        <v>13</v>
      </c>
      <c r="B11" s="388" t="s">
        <v>315</v>
      </c>
      <c r="C11" s="190"/>
      <c r="D11" s="192">
        <v>770</v>
      </c>
      <c r="E11" s="388" t="s">
        <v>39</v>
      </c>
      <c r="F11" s="190"/>
      <c r="G11" s="192"/>
      <c r="H11" s="453"/>
    </row>
    <row r="12" spans="1:8" ht="12.75" customHeight="1">
      <c r="A12" s="209" t="s">
        <v>14</v>
      </c>
      <c r="B12" s="388" t="s">
        <v>420</v>
      </c>
      <c r="C12" s="190"/>
      <c r="D12" s="192"/>
      <c r="E12" s="316"/>
      <c r="F12" s="190"/>
      <c r="G12" s="192"/>
      <c r="H12" s="453"/>
    </row>
    <row r="13" spans="1:8" ht="12.75" customHeight="1">
      <c r="A13" s="209" t="s">
        <v>15</v>
      </c>
      <c r="B13" s="316"/>
      <c r="C13" s="190"/>
      <c r="D13" s="192"/>
      <c r="E13" s="316"/>
      <c r="F13" s="190"/>
      <c r="G13" s="192"/>
      <c r="H13" s="453"/>
    </row>
    <row r="14" spans="1:8" ht="12.75" customHeight="1">
      <c r="A14" s="209" t="s">
        <v>16</v>
      </c>
      <c r="B14" s="390"/>
      <c r="C14" s="190"/>
      <c r="D14" s="192"/>
      <c r="E14" s="316"/>
      <c r="F14" s="190"/>
      <c r="G14" s="192"/>
      <c r="H14" s="453"/>
    </row>
    <row r="15" spans="1:8" ht="12.75" customHeight="1">
      <c r="A15" s="209" t="s">
        <v>17</v>
      </c>
      <c r="B15" s="316"/>
      <c r="C15" s="190"/>
      <c r="D15" s="192"/>
      <c r="E15" s="316"/>
      <c r="F15" s="190"/>
      <c r="G15" s="192"/>
      <c r="H15" s="453"/>
    </row>
    <row r="16" spans="1:8" ht="12.75" customHeight="1" thickBot="1">
      <c r="A16" s="209" t="s">
        <v>18</v>
      </c>
      <c r="B16" s="391"/>
      <c r="C16" s="350"/>
      <c r="D16" s="193"/>
      <c r="E16" s="316"/>
      <c r="F16" s="350"/>
      <c r="G16" s="193"/>
      <c r="H16" s="453"/>
    </row>
    <row r="17" spans="1:8" ht="15.75" customHeight="1" thickBot="1">
      <c r="A17" s="211" t="s">
        <v>19</v>
      </c>
      <c r="B17" s="392" t="s">
        <v>421</v>
      </c>
      <c r="C17" s="348">
        <f>SUM(C6:C16)</f>
        <v>59376</v>
      </c>
      <c r="D17" s="194">
        <f>SUM(D6:D16)</f>
        <v>58194</v>
      </c>
      <c r="E17" s="392" t="s">
        <v>321</v>
      </c>
      <c r="F17" s="348">
        <f>SUM(F6:F16)</f>
        <v>55740</v>
      </c>
      <c r="G17" s="194">
        <f>SUM(G6:G16)</f>
        <v>53574</v>
      </c>
      <c r="H17" s="453"/>
    </row>
    <row r="18" spans="1:8" ht="12.75" customHeight="1">
      <c r="A18" s="212" t="s">
        <v>20</v>
      </c>
      <c r="B18" s="393" t="s">
        <v>318</v>
      </c>
      <c r="C18" s="400">
        <f>+C19+C20+C21+C22</f>
        <v>2847</v>
      </c>
      <c r="D18" s="403">
        <f>+D19+D20+D21+D22</f>
        <v>2846</v>
      </c>
      <c r="E18" s="394" t="s">
        <v>141</v>
      </c>
      <c r="F18" s="353"/>
      <c r="G18" s="195"/>
      <c r="H18" s="453"/>
    </row>
    <row r="19" spans="1:8" ht="12.75" customHeight="1">
      <c r="A19" s="215" t="s">
        <v>21</v>
      </c>
      <c r="B19" s="394" t="s">
        <v>156</v>
      </c>
      <c r="C19" s="358">
        <v>2847</v>
      </c>
      <c r="D19" s="57">
        <v>2846</v>
      </c>
      <c r="E19" s="394" t="s">
        <v>320</v>
      </c>
      <c r="F19" s="358"/>
      <c r="G19" s="57">
        <v>7100</v>
      </c>
      <c r="H19" s="453"/>
    </row>
    <row r="20" spans="1:8" ht="12.75" customHeight="1">
      <c r="A20" s="215" t="s">
        <v>22</v>
      </c>
      <c r="B20" s="394" t="s">
        <v>157</v>
      </c>
      <c r="C20" s="358"/>
      <c r="D20" s="57"/>
      <c r="E20" s="394" t="s">
        <v>115</v>
      </c>
      <c r="F20" s="358"/>
      <c r="G20" s="57"/>
      <c r="H20" s="453"/>
    </row>
    <row r="21" spans="1:8" ht="12.75" customHeight="1">
      <c r="A21" s="215" t="s">
        <v>23</v>
      </c>
      <c r="B21" s="394" t="s">
        <v>162</v>
      </c>
      <c r="C21" s="358"/>
      <c r="D21" s="57"/>
      <c r="E21" s="394" t="s">
        <v>116</v>
      </c>
      <c r="F21" s="358"/>
      <c r="G21" s="57"/>
      <c r="H21" s="453"/>
    </row>
    <row r="22" spans="1:8" ht="12.75" customHeight="1">
      <c r="A22" s="215" t="s">
        <v>24</v>
      </c>
      <c r="B22" s="394" t="s">
        <v>163</v>
      </c>
      <c r="C22" s="358"/>
      <c r="D22" s="57"/>
      <c r="E22" s="393" t="s">
        <v>165</v>
      </c>
      <c r="F22" s="358"/>
      <c r="G22" s="57"/>
      <c r="H22" s="453"/>
    </row>
    <row r="23" spans="1:8" ht="12.75" customHeight="1">
      <c r="A23" s="215" t="s">
        <v>25</v>
      </c>
      <c r="B23" s="394" t="s">
        <v>319</v>
      </c>
      <c r="C23" s="401">
        <f>+C24+C25</f>
        <v>0</v>
      </c>
      <c r="D23" s="404">
        <f>+D24+D25</f>
        <v>7100</v>
      </c>
      <c r="E23" s="394" t="s">
        <v>142</v>
      </c>
      <c r="F23" s="358"/>
      <c r="G23" s="57"/>
      <c r="H23" s="453"/>
    </row>
    <row r="24" spans="1:8" ht="12.75" customHeight="1">
      <c r="A24" s="212" t="s">
        <v>26</v>
      </c>
      <c r="B24" s="393" t="s">
        <v>316</v>
      </c>
      <c r="C24" s="353"/>
      <c r="D24" s="195">
        <v>7100</v>
      </c>
      <c r="E24" s="387" t="s">
        <v>403</v>
      </c>
      <c r="F24" s="353"/>
      <c r="G24" s="195"/>
      <c r="H24" s="453"/>
    </row>
    <row r="25" spans="1:8" ht="12.75" customHeight="1">
      <c r="A25" s="215" t="s">
        <v>27</v>
      </c>
      <c r="B25" s="394" t="s">
        <v>317</v>
      </c>
      <c r="C25" s="358"/>
      <c r="D25" s="57"/>
      <c r="E25" s="388" t="s">
        <v>409</v>
      </c>
      <c r="F25" s="358"/>
      <c r="G25" s="57"/>
      <c r="H25" s="453"/>
    </row>
    <row r="26" spans="1:8" ht="12.75" customHeight="1">
      <c r="A26" s="209" t="s">
        <v>28</v>
      </c>
      <c r="B26" s="394" t="s">
        <v>414</v>
      </c>
      <c r="C26" s="358"/>
      <c r="D26" s="57"/>
      <c r="E26" s="388" t="s">
        <v>410</v>
      </c>
      <c r="F26" s="358"/>
      <c r="G26" s="57"/>
      <c r="H26" s="453"/>
    </row>
    <row r="27" spans="1:8" ht="12.75" customHeight="1" thickBot="1">
      <c r="A27" s="253" t="s">
        <v>29</v>
      </c>
      <c r="B27" s="393" t="s">
        <v>274</v>
      </c>
      <c r="C27" s="353"/>
      <c r="D27" s="195"/>
      <c r="E27" s="396" t="s">
        <v>311</v>
      </c>
      <c r="F27" s="353"/>
      <c r="G27" s="195">
        <v>890</v>
      </c>
      <c r="H27" s="453"/>
    </row>
    <row r="28" spans="1:8" ht="15.75" customHeight="1" thickBot="1">
      <c r="A28" s="211" t="s">
        <v>30</v>
      </c>
      <c r="B28" s="392" t="s">
        <v>422</v>
      </c>
      <c r="C28" s="348">
        <f>+C18+C23+C26+C27</f>
        <v>2847</v>
      </c>
      <c r="D28" s="194">
        <f>+D18+D23+D26+D27</f>
        <v>9946</v>
      </c>
      <c r="E28" s="392" t="s">
        <v>424</v>
      </c>
      <c r="F28" s="348">
        <f>SUM(F18:F27)</f>
        <v>0</v>
      </c>
      <c r="G28" s="194">
        <f>SUM(G18:G27)</f>
        <v>7990</v>
      </c>
      <c r="H28" s="453"/>
    </row>
    <row r="29" spans="1:8" ht="23.25" customHeight="1" thickBot="1">
      <c r="A29" s="211" t="s">
        <v>31</v>
      </c>
      <c r="B29" s="395" t="s">
        <v>423</v>
      </c>
      <c r="C29" s="402">
        <f>+C17+C28</f>
        <v>62223</v>
      </c>
      <c r="D29" s="405">
        <f>+D17+D28</f>
        <v>68140</v>
      </c>
      <c r="E29" s="395" t="s">
        <v>425</v>
      </c>
      <c r="F29" s="402">
        <f>+F17+F28</f>
        <v>55740</v>
      </c>
      <c r="G29" s="405">
        <f>+G17+G28</f>
        <v>61564</v>
      </c>
      <c r="H29" s="453"/>
    </row>
    <row r="30" spans="1:8" ht="22.5" customHeight="1" thickBot="1">
      <c r="A30" s="211" t="s">
        <v>32</v>
      </c>
      <c r="B30" s="395" t="s">
        <v>119</v>
      </c>
      <c r="C30" s="402" t="str">
        <f>IF(C17-F17&lt;0,F17-C17,"-")</f>
        <v>-</v>
      </c>
      <c r="D30" s="405" t="str">
        <f>IF(D17-G17&lt;0,G17-D17,"-")</f>
        <v>-</v>
      </c>
      <c r="E30" s="395" t="s">
        <v>120</v>
      </c>
      <c r="F30" s="402">
        <f>IF(C17-F17&gt;0,C17-F17,"-")</f>
        <v>3636</v>
      </c>
      <c r="G30" s="405">
        <f>IF(D17-G17&gt;0,D17-G17,"-")</f>
        <v>4620</v>
      </c>
      <c r="H30" s="453"/>
    </row>
    <row r="31" spans="1:8" ht="22.5" customHeight="1" thickBot="1">
      <c r="A31" s="211" t="s">
        <v>33</v>
      </c>
      <c r="B31" s="395" t="s">
        <v>166</v>
      </c>
      <c r="C31" s="402" t="str">
        <f>IF(C17+C28-F29&lt;0,F29-(C17+C28),"-")</f>
        <v>-</v>
      </c>
      <c r="D31" s="405" t="str">
        <f>IF(D17+D28-G29&lt;0,G29-(D17+D28),"-")</f>
        <v>-</v>
      </c>
      <c r="E31" s="395" t="s">
        <v>167</v>
      </c>
      <c r="F31" s="402">
        <f>IF(C17+C28-F29&gt;0,C17+C28-F29,"-")</f>
        <v>6483</v>
      </c>
      <c r="G31" s="405">
        <f>IF(D17+D28-G29&gt;0,D17+D28-G29,"-")</f>
        <v>6576</v>
      </c>
      <c r="H31" s="453"/>
    </row>
    <row r="32" spans="2:6" ht="18.75">
      <c r="B32" s="454"/>
      <c r="C32" s="454"/>
      <c r="D32" s="454"/>
      <c r="E32" s="454"/>
      <c r="F32" s="386"/>
    </row>
  </sheetData>
  <sheetProtection/>
  <mergeCells count="3">
    <mergeCell ref="A3:A4"/>
    <mergeCell ref="H1:H31"/>
    <mergeCell ref="B32:E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SheetLayoutView="115" workbookViewId="0" topLeftCell="A1">
      <selection activeCell="G26" sqref="G26"/>
    </sheetView>
  </sheetViews>
  <sheetFormatPr defaultColWidth="9.00390625" defaultRowHeight="12.75"/>
  <cols>
    <col min="1" max="1" width="5.50390625" style="41" customWidth="1"/>
    <col min="2" max="2" width="46.375" style="123" customWidth="1"/>
    <col min="3" max="3" width="12.875" style="123" customWidth="1"/>
    <col min="4" max="4" width="12.875" style="41" customWidth="1"/>
    <col min="5" max="5" width="46.375" style="41" customWidth="1"/>
    <col min="6" max="6" width="12.875" style="41" customWidth="1"/>
    <col min="7" max="7" width="12.625" style="41" customWidth="1"/>
    <col min="8" max="8" width="4.875" style="41" customWidth="1"/>
    <col min="9" max="16384" width="9.375" style="41" customWidth="1"/>
  </cols>
  <sheetData>
    <row r="1" spans="2:8" ht="31.5">
      <c r="B1" s="196" t="s">
        <v>118</v>
      </c>
      <c r="C1" s="196"/>
      <c r="D1" s="197"/>
      <c r="E1" s="197"/>
      <c r="F1" s="197"/>
      <c r="G1" s="197"/>
      <c r="H1" s="453" t="s">
        <v>499</v>
      </c>
    </row>
    <row r="2" spans="7:8" ht="14.25" thickBot="1">
      <c r="G2" s="198" t="s">
        <v>50</v>
      </c>
      <c r="H2" s="453"/>
    </row>
    <row r="3" spans="1:8" ht="13.5" thickBot="1">
      <c r="A3" s="455" t="s">
        <v>58</v>
      </c>
      <c r="B3" s="199" t="s">
        <v>45</v>
      </c>
      <c r="C3" s="384"/>
      <c r="D3" s="200"/>
      <c r="E3" s="199" t="s">
        <v>46</v>
      </c>
      <c r="F3" s="385"/>
      <c r="G3" s="201"/>
      <c r="H3" s="453"/>
    </row>
    <row r="4" spans="1:8" s="202" customFormat="1" ht="36.75" thickBot="1">
      <c r="A4" s="456"/>
      <c r="B4" s="124" t="s">
        <v>51</v>
      </c>
      <c r="C4" s="397" t="str">
        <f>+'2.1.sz.mell  '!C4</f>
        <v>2015. évi eredeti előirányzat</v>
      </c>
      <c r="D4" s="37" t="str">
        <f>+'2.1.sz.mell  '!D4</f>
        <v>2015. évi III. módosított előirányzat</v>
      </c>
      <c r="E4" s="124" t="s">
        <v>51</v>
      </c>
      <c r="F4" s="397" t="str">
        <f>+'2.1.sz.mell  '!C4</f>
        <v>2015. évi eredeti előirányzat</v>
      </c>
      <c r="G4" s="125" t="str">
        <f>+'2.1.sz.mell  '!D4</f>
        <v>2015. évi III. módosított előirányzat</v>
      </c>
      <c r="H4" s="453"/>
    </row>
    <row r="5" spans="1:8" s="202" customFormat="1" ht="13.5" thickBot="1">
      <c r="A5" s="203" t="s">
        <v>432</v>
      </c>
      <c r="B5" s="204" t="s">
        <v>433</v>
      </c>
      <c r="C5" s="398" t="s">
        <v>434</v>
      </c>
      <c r="D5" s="205" t="s">
        <v>436</v>
      </c>
      <c r="E5" s="204" t="s">
        <v>435</v>
      </c>
      <c r="F5" s="398" t="s">
        <v>437</v>
      </c>
      <c r="G5" s="205" t="s">
        <v>439</v>
      </c>
      <c r="H5" s="453"/>
    </row>
    <row r="6" spans="1:8" ht="12.75" customHeight="1">
      <c r="A6" s="207" t="s">
        <v>8</v>
      </c>
      <c r="B6" s="208" t="s">
        <v>322</v>
      </c>
      <c r="C6" s="399">
        <v>12899</v>
      </c>
      <c r="D6" s="191">
        <v>13237</v>
      </c>
      <c r="E6" s="208" t="s">
        <v>158</v>
      </c>
      <c r="F6" s="399">
        <v>4069</v>
      </c>
      <c r="G6" s="191">
        <v>4530</v>
      </c>
      <c r="H6" s="453"/>
    </row>
    <row r="7" spans="1:8" ht="12.75">
      <c r="A7" s="209" t="s">
        <v>9</v>
      </c>
      <c r="B7" s="210" t="s">
        <v>323</v>
      </c>
      <c r="C7" s="190">
        <v>12899</v>
      </c>
      <c r="D7" s="192">
        <v>12899</v>
      </c>
      <c r="E7" s="210" t="s">
        <v>328</v>
      </c>
      <c r="F7" s="190">
        <v>21</v>
      </c>
      <c r="G7" s="192">
        <v>21</v>
      </c>
      <c r="H7" s="453"/>
    </row>
    <row r="8" spans="1:8" ht="12.75" customHeight="1">
      <c r="A8" s="209" t="s">
        <v>10</v>
      </c>
      <c r="B8" s="210" t="s">
        <v>3</v>
      </c>
      <c r="C8" s="190"/>
      <c r="D8" s="192">
        <v>130</v>
      </c>
      <c r="E8" s="210" t="s">
        <v>137</v>
      </c>
      <c r="F8" s="190">
        <v>254</v>
      </c>
      <c r="G8" s="192">
        <v>404</v>
      </c>
      <c r="H8" s="453"/>
    </row>
    <row r="9" spans="1:8" ht="12.75" customHeight="1">
      <c r="A9" s="209" t="s">
        <v>11</v>
      </c>
      <c r="B9" s="210" t="s">
        <v>324</v>
      </c>
      <c r="C9" s="190"/>
      <c r="D9" s="192">
        <v>50</v>
      </c>
      <c r="E9" s="210" t="s">
        <v>329</v>
      </c>
      <c r="F9" s="190"/>
      <c r="G9" s="192"/>
      <c r="H9" s="453"/>
    </row>
    <row r="10" spans="1:8" ht="12.75" customHeight="1">
      <c r="A10" s="209" t="s">
        <v>12</v>
      </c>
      <c r="B10" s="210" t="s">
        <v>325</v>
      </c>
      <c r="C10" s="190"/>
      <c r="D10" s="192"/>
      <c r="E10" s="210" t="s">
        <v>161</v>
      </c>
      <c r="F10" s="190">
        <v>609</v>
      </c>
      <c r="G10" s="192">
        <v>609</v>
      </c>
      <c r="H10" s="453"/>
    </row>
    <row r="11" spans="1:8" ht="12.75" customHeight="1">
      <c r="A11" s="209" t="s">
        <v>13</v>
      </c>
      <c r="B11" s="210" t="s">
        <v>326</v>
      </c>
      <c r="C11" s="190"/>
      <c r="D11" s="192"/>
      <c r="E11" s="282"/>
      <c r="F11" s="190"/>
      <c r="G11" s="192"/>
      <c r="H11" s="453"/>
    </row>
    <row r="12" spans="1:8" ht="12.75" customHeight="1">
      <c r="A12" s="209" t="s">
        <v>14</v>
      </c>
      <c r="B12" s="32"/>
      <c r="C12" s="190"/>
      <c r="D12" s="192"/>
      <c r="E12" s="282"/>
      <c r="F12" s="190"/>
      <c r="G12" s="192"/>
      <c r="H12" s="453"/>
    </row>
    <row r="13" spans="1:8" ht="12.75" customHeight="1">
      <c r="A13" s="209" t="s">
        <v>15</v>
      </c>
      <c r="B13" s="32"/>
      <c r="C13" s="190"/>
      <c r="D13" s="192"/>
      <c r="E13" s="283"/>
      <c r="F13" s="190"/>
      <c r="G13" s="192"/>
      <c r="H13" s="453"/>
    </row>
    <row r="14" spans="1:8" ht="12.75" customHeight="1">
      <c r="A14" s="209" t="s">
        <v>16</v>
      </c>
      <c r="B14" s="280"/>
      <c r="C14" s="190"/>
      <c r="D14" s="192"/>
      <c r="E14" s="282"/>
      <c r="F14" s="190"/>
      <c r="G14" s="192"/>
      <c r="H14" s="453"/>
    </row>
    <row r="15" spans="1:8" ht="25.5">
      <c r="A15" s="209" t="s">
        <v>17</v>
      </c>
      <c r="B15" s="32"/>
      <c r="C15" s="190"/>
      <c r="D15" s="192"/>
      <c r="E15" s="282"/>
      <c r="F15" s="190"/>
      <c r="G15" s="192"/>
      <c r="H15" s="453"/>
    </row>
    <row r="16" spans="1:8" ht="12.75" customHeight="1" thickBot="1">
      <c r="A16" s="253" t="s">
        <v>18</v>
      </c>
      <c r="B16" s="281"/>
      <c r="C16" s="255"/>
      <c r="D16" s="233"/>
      <c r="E16" s="254" t="s">
        <v>39</v>
      </c>
      <c r="F16" s="255"/>
      <c r="G16" s="233"/>
      <c r="H16" s="453"/>
    </row>
    <row r="17" spans="1:8" ht="15.75" customHeight="1" thickBot="1">
      <c r="A17" s="211" t="s">
        <v>19</v>
      </c>
      <c r="B17" s="76" t="s">
        <v>336</v>
      </c>
      <c r="C17" s="348">
        <f>+C6+C8+C9+C11+C12+C13+C14+C15+C16</f>
        <v>12899</v>
      </c>
      <c r="D17" s="194">
        <f>+D6+D8+D9+D11+D12+D13+D14+D15+D16</f>
        <v>13417</v>
      </c>
      <c r="E17" s="76" t="s">
        <v>337</v>
      </c>
      <c r="F17" s="348">
        <f>+F6+F8+F10+F11+F12+F13+F14+F15+F16</f>
        <v>4932</v>
      </c>
      <c r="G17" s="194">
        <f>+G6+G8+G10+G11+G12+G13+G14+G15+G16</f>
        <v>5543</v>
      </c>
      <c r="H17" s="453"/>
    </row>
    <row r="18" spans="1:8" ht="12.75" customHeight="1">
      <c r="A18" s="207" t="s">
        <v>20</v>
      </c>
      <c r="B18" s="219" t="s">
        <v>179</v>
      </c>
      <c r="C18" s="406">
        <f>+C19+C20+C21+C22+C23</f>
        <v>0</v>
      </c>
      <c r="D18" s="407">
        <f>+D19+D20+D21+D22+D23</f>
        <v>0</v>
      </c>
      <c r="E18" s="214" t="s">
        <v>141</v>
      </c>
      <c r="F18" s="352"/>
      <c r="G18" s="56"/>
      <c r="H18" s="453"/>
    </row>
    <row r="19" spans="1:8" ht="12.75" customHeight="1">
      <c r="A19" s="209" t="s">
        <v>21</v>
      </c>
      <c r="B19" s="220" t="s">
        <v>168</v>
      </c>
      <c r="C19" s="358"/>
      <c r="D19" s="57"/>
      <c r="E19" s="214" t="s">
        <v>144</v>
      </c>
      <c r="F19" s="358"/>
      <c r="G19" s="57"/>
      <c r="H19" s="453"/>
    </row>
    <row r="20" spans="1:8" ht="12.75" customHeight="1">
      <c r="A20" s="207" t="s">
        <v>22</v>
      </c>
      <c r="B20" s="220" t="s">
        <v>169</v>
      </c>
      <c r="C20" s="358"/>
      <c r="D20" s="57"/>
      <c r="E20" s="214" t="s">
        <v>115</v>
      </c>
      <c r="F20" s="358">
        <v>4500</v>
      </c>
      <c r="G20" s="57">
        <v>4500</v>
      </c>
      <c r="H20" s="453"/>
    </row>
    <row r="21" spans="1:8" ht="12.75" customHeight="1">
      <c r="A21" s="209" t="s">
        <v>23</v>
      </c>
      <c r="B21" s="220" t="s">
        <v>170</v>
      </c>
      <c r="C21" s="358"/>
      <c r="D21" s="57"/>
      <c r="E21" s="214" t="s">
        <v>116</v>
      </c>
      <c r="F21" s="358">
        <v>9950</v>
      </c>
      <c r="G21" s="57">
        <v>9950</v>
      </c>
      <c r="H21" s="453"/>
    </row>
    <row r="22" spans="1:8" ht="12.75" customHeight="1">
      <c r="A22" s="207" t="s">
        <v>24</v>
      </c>
      <c r="B22" s="220" t="s">
        <v>171</v>
      </c>
      <c r="C22" s="358"/>
      <c r="D22" s="57"/>
      <c r="E22" s="213" t="s">
        <v>165</v>
      </c>
      <c r="F22" s="358"/>
      <c r="G22" s="57"/>
      <c r="H22" s="453"/>
    </row>
    <row r="23" spans="1:8" ht="12.75" customHeight="1">
      <c r="A23" s="209" t="s">
        <v>25</v>
      </c>
      <c r="B23" s="221" t="s">
        <v>172</v>
      </c>
      <c r="C23" s="358"/>
      <c r="D23" s="57"/>
      <c r="E23" s="214" t="s">
        <v>145</v>
      </c>
      <c r="F23" s="358"/>
      <c r="G23" s="57"/>
      <c r="H23" s="453"/>
    </row>
    <row r="24" spans="1:8" ht="12.75" customHeight="1">
      <c r="A24" s="207" t="s">
        <v>26</v>
      </c>
      <c r="B24" s="222" t="s">
        <v>173</v>
      </c>
      <c r="C24" s="401">
        <f>+C25+C26+C27+C28+C29</f>
        <v>0</v>
      </c>
      <c r="D24" s="404">
        <f>+D25+D26+D27+D28+D29</f>
        <v>0</v>
      </c>
      <c r="E24" s="223" t="s">
        <v>143</v>
      </c>
      <c r="F24" s="358"/>
      <c r="G24" s="57"/>
      <c r="H24" s="453"/>
    </row>
    <row r="25" spans="1:8" ht="12.75" customHeight="1">
      <c r="A25" s="209" t="s">
        <v>27</v>
      </c>
      <c r="B25" s="221" t="s">
        <v>174</v>
      </c>
      <c r="C25" s="358"/>
      <c r="D25" s="57"/>
      <c r="E25" s="223" t="s">
        <v>330</v>
      </c>
      <c r="F25" s="358"/>
      <c r="G25" s="57"/>
      <c r="H25" s="453"/>
    </row>
    <row r="26" spans="1:8" ht="12.75" customHeight="1">
      <c r="A26" s="207" t="s">
        <v>28</v>
      </c>
      <c r="B26" s="221" t="s">
        <v>175</v>
      </c>
      <c r="C26" s="358"/>
      <c r="D26" s="57"/>
      <c r="E26" s="218"/>
      <c r="F26" s="358"/>
      <c r="G26" s="57"/>
      <c r="H26" s="453"/>
    </row>
    <row r="27" spans="1:8" ht="12.75" customHeight="1">
      <c r="A27" s="209" t="s">
        <v>29</v>
      </c>
      <c r="B27" s="220" t="s">
        <v>176</v>
      </c>
      <c r="C27" s="358"/>
      <c r="D27" s="57"/>
      <c r="E27" s="74"/>
      <c r="F27" s="358"/>
      <c r="G27" s="57"/>
      <c r="H27" s="453"/>
    </row>
    <row r="28" spans="1:8" ht="12.75" customHeight="1">
      <c r="A28" s="207" t="s">
        <v>30</v>
      </c>
      <c r="B28" s="224" t="s">
        <v>177</v>
      </c>
      <c r="C28" s="358"/>
      <c r="D28" s="57"/>
      <c r="E28" s="32"/>
      <c r="F28" s="358"/>
      <c r="G28" s="57"/>
      <c r="H28" s="453"/>
    </row>
    <row r="29" spans="1:8" ht="12.75" customHeight="1" thickBot="1">
      <c r="A29" s="209" t="s">
        <v>31</v>
      </c>
      <c r="B29" s="225" t="s">
        <v>178</v>
      </c>
      <c r="C29" s="358"/>
      <c r="D29" s="57"/>
      <c r="E29" s="74"/>
      <c r="F29" s="358"/>
      <c r="G29" s="57"/>
      <c r="H29" s="453"/>
    </row>
    <row r="30" spans="1:8" ht="21.75" customHeight="1" thickBot="1">
      <c r="A30" s="211" t="s">
        <v>32</v>
      </c>
      <c r="B30" s="76" t="s">
        <v>327</v>
      </c>
      <c r="C30" s="348">
        <f>+C18+C24</f>
        <v>0</v>
      </c>
      <c r="D30" s="194">
        <f>+D18+D24</f>
        <v>0</v>
      </c>
      <c r="E30" s="76" t="s">
        <v>331</v>
      </c>
      <c r="F30" s="348">
        <f>SUM(F18:F29)</f>
        <v>14450</v>
      </c>
      <c r="G30" s="194">
        <f>SUM(G18:G29)</f>
        <v>14450</v>
      </c>
      <c r="H30" s="453"/>
    </row>
    <row r="31" spans="1:8" ht="26.25" thickBot="1">
      <c r="A31" s="211" t="s">
        <v>33</v>
      </c>
      <c r="B31" s="216" t="s">
        <v>332</v>
      </c>
      <c r="C31" s="402">
        <f>+C17+C30</f>
        <v>12899</v>
      </c>
      <c r="D31" s="405">
        <f>+D17+D30</f>
        <v>13417</v>
      </c>
      <c r="E31" s="216" t="s">
        <v>333</v>
      </c>
      <c r="F31" s="402">
        <f>+F17+F30</f>
        <v>19382</v>
      </c>
      <c r="G31" s="405">
        <f>+G17+G30</f>
        <v>19993</v>
      </c>
      <c r="H31" s="453"/>
    </row>
    <row r="32" spans="1:8" ht="26.25" thickBot="1">
      <c r="A32" s="211" t="s">
        <v>34</v>
      </c>
      <c r="B32" s="216" t="s">
        <v>119</v>
      </c>
      <c r="C32" s="402" t="str">
        <f>IF(C17-F17&lt;0,F17-C17,"-")</f>
        <v>-</v>
      </c>
      <c r="D32" s="405" t="str">
        <f>IF(D17-G17&lt;0,G17-D17,"-")</f>
        <v>-</v>
      </c>
      <c r="E32" s="216" t="s">
        <v>120</v>
      </c>
      <c r="F32" s="402">
        <f>IF(C17-F17&gt;0,C17-F17,"-")</f>
        <v>7967</v>
      </c>
      <c r="G32" s="405">
        <f>IF(D17-G17&gt;0,D17-G17,"-")</f>
        <v>7874</v>
      </c>
      <c r="H32" s="453"/>
    </row>
    <row r="33" spans="1:8" ht="26.25" thickBot="1">
      <c r="A33" s="211" t="s">
        <v>35</v>
      </c>
      <c r="B33" s="216" t="s">
        <v>166</v>
      </c>
      <c r="C33" s="402">
        <f>F31-C31</f>
        <v>6483</v>
      </c>
      <c r="D33" s="405">
        <f>G31-D31</f>
        <v>6576</v>
      </c>
      <c r="E33" s="216" t="s">
        <v>167</v>
      </c>
      <c r="F33" s="402"/>
      <c r="G33" s="405"/>
      <c r="H33" s="45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7" t="s">
        <v>110</v>
      </c>
      <c r="E1" s="80" t="s">
        <v>114</v>
      </c>
    </row>
    <row r="3" spans="1:5" ht="12.75">
      <c r="A3" s="81"/>
      <c r="B3" s="82"/>
      <c r="C3" s="81"/>
      <c r="D3" s="84"/>
      <c r="E3" s="82"/>
    </row>
    <row r="4" spans="1:5" ht="15.75">
      <c r="A4" s="59" t="str">
        <f>+ÖSSZEFÜGGÉSEK!A5</f>
        <v>2015. évi előirányzat BEVÉTELEK</v>
      </c>
      <c r="B4" s="83"/>
      <c r="C4" s="92"/>
      <c r="D4" s="84"/>
      <c r="E4" s="82"/>
    </row>
    <row r="5" spans="1:5" ht="12.75">
      <c r="A5" s="81"/>
      <c r="B5" s="82"/>
      <c r="C5" s="81"/>
      <c r="D5" s="84"/>
      <c r="E5" s="82"/>
    </row>
    <row r="6" spans="1:5" ht="12.75">
      <c r="A6" s="81" t="s">
        <v>466</v>
      </c>
      <c r="B6" s="82">
        <f>+'1.1.sz.mell.'!F62</f>
        <v>71611</v>
      </c>
      <c r="C6" s="81" t="s">
        <v>426</v>
      </c>
      <c r="D6" s="84">
        <f>+'2.1.sz.mell  '!D17+'2.2.sz.mell  '!D17</f>
        <v>71611</v>
      </c>
      <c r="E6" s="82">
        <f aca="true" t="shared" si="0" ref="E6:E15">+B6-D6</f>
        <v>0</v>
      </c>
    </row>
    <row r="7" spans="1:5" ht="12.75">
      <c r="A7" s="81" t="s">
        <v>467</v>
      </c>
      <c r="B7" s="82">
        <f>+'1.1.sz.mell.'!F86</f>
        <v>9946</v>
      </c>
      <c r="C7" s="81" t="s">
        <v>427</v>
      </c>
      <c r="D7" s="84">
        <f>+'2.1.sz.mell  '!D28+'2.2.sz.mell  '!D30</f>
        <v>9946</v>
      </c>
      <c r="E7" s="82">
        <f t="shared" si="0"/>
        <v>0</v>
      </c>
    </row>
    <row r="8" spans="1:5" ht="12.75">
      <c r="A8" s="81" t="s">
        <v>468</v>
      </c>
      <c r="B8" s="82">
        <f>+'1.1.sz.mell.'!F87</f>
        <v>81557</v>
      </c>
      <c r="C8" s="81" t="s">
        <v>428</v>
      </c>
      <c r="D8" s="84">
        <f>+'2.1.sz.mell  '!D29+'2.2.sz.mell  '!D31</f>
        <v>81557</v>
      </c>
      <c r="E8" s="82">
        <f t="shared" si="0"/>
        <v>0</v>
      </c>
    </row>
    <row r="9" spans="1:5" ht="12.75">
      <c r="A9" s="81"/>
      <c r="B9" s="82"/>
      <c r="C9" s="81"/>
      <c r="D9" s="84"/>
      <c r="E9" s="82"/>
    </row>
    <row r="10" spans="1:5" ht="12.75">
      <c r="A10" s="81"/>
      <c r="B10" s="82"/>
      <c r="C10" s="81"/>
      <c r="D10" s="84"/>
      <c r="E10" s="82"/>
    </row>
    <row r="11" spans="1:5" ht="15.75">
      <c r="A11" s="59" t="str">
        <f>+ÖSSZEFÜGGÉSEK!A12</f>
        <v>2015. évi előirányzat KIADÁSOK</v>
      </c>
      <c r="B11" s="83"/>
      <c r="C11" s="92"/>
      <c r="D11" s="84"/>
      <c r="E11" s="82"/>
    </row>
    <row r="12" spans="1:5" ht="12.75">
      <c r="A12" s="81"/>
      <c r="B12" s="82"/>
      <c r="C12" s="81"/>
      <c r="D12" s="84"/>
      <c r="E12" s="82"/>
    </row>
    <row r="13" spans="1:5" ht="12.75">
      <c r="A13" s="81" t="s">
        <v>469</v>
      </c>
      <c r="B13" s="82">
        <f>+'1.1.sz.mell.'!F128</f>
        <v>59117</v>
      </c>
      <c r="C13" s="81" t="s">
        <v>429</v>
      </c>
      <c r="D13" s="84">
        <f>+'2.1.sz.mell  '!G17+'2.2.sz.mell  '!G17</f>
        <v>59117</v>
      </c>
      <c r="E13" s="82">
        <f t="shared" si="0"/>
        <v>0</v>
      </c>
    </row>
    <row r="14" spans="1:5" ht="12.75">
      <c r="A14" s="81" t="s">
        <v>470</v>
      </c>
      <c r="B14" s="82">
        <f>+'1.1.sz.mell.'!F153</f>
        <v>22440</v>
      </c>
      <c r="C14" s="81" t="s">
        <v>430</v>
      </c>
      <c r="D14" s="84">
        <f>+'2.1.sz.mell  '!G28+'2.2.sz.mell  '!G30</f>
        <v>22440</v>
      </c>
      <c r="E14" s="82">
        <f t="shared" si="0"/>
        <v>0</v>
      </c>
    </row>
    <row r="15" spans="1:5" ht="12.75">
      <c r="A15" s="81" t="s">
        <v>471</v>
      </c>
      <c r="B15" s="82">
        <f>+'1.1.sz.mell.'!F154</f>
        <v>81557</v>
      </c>
      <c r="C15" s="81" t="s">
        <v>431</v>
      </c>
      <c r="D15" s="84">
        <f>+'2.1.sz.mell  '!G29+'2.2.sz.mell  '!G31</f>
        <v>81557</v>
      </c>
      <c r="E15" s="82">
        <f t="shared" si="0"/>
        <v>0</v>
      </c>
    </row>
    <row r="16" spans="1:5" ht="12.75">
      <c r="A16" s="78"/>
      <c r="B16" s="78"/>
      <c r="C16" s="81"/>
      <c r="D16" s="84"/>
      <c r="E16" s="79"/>
    </row>
    <row r="17" spans="1:5" ht="12.75">
      <c r="A17" s="78"/>
      <c r="B17" s="78"/>
      <c r="C17" s="78"/>
      <c r="D17" s="78"/>
      <c r="E17" s="78"/>
    </row>
    <row r="18" spans="1:5" ht="12.75">
      <c r="A18" s="78"/>
      <c r="B18" s="78"/>
      <c r="C18" s="78"/>
      <c r="D18" s="78"/>
      <c r="E18" s="78"/>
    </row>
    <row r="19" spans="1:5" ht="12.75">
      <c r="A19" s="78"/>
      <c r="B19" s="78"/>
      <c r="C19" s="78"/>
      <c r="D19" s="78"/>
      <c r="E19" s="7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zoomScale="120" zoomScaleNormal="120" workbookViewId="0" topLeftCell="A1">
      <selection activeCell="D7" sqref="D7"/>
    </sheetView>
  </sheetViews>
  <sheetFormatPr defaultColWidth="9.00390625" defaultRowHeight="12.75"/>
  <cols>
    <col min="1" max="1" width="5.375" style="94" customWidth="1"/>
    <col min="2" max="2" width="35.625" style="94" customWidth="1"/>
    <col min="3" max="6" width="10.875" style="94" customWidth="1"/>
    <col min="7" max="7" width="14.625" style="94" customWidth="1"/>
    <col min="8" max="16384" width="9.375" style="94" customWidth="1"/>
  </cols>
  <sheetData>
    <row r="1" spans="1:7" ht="33" customHeight="1">
      <c r="A1" s="457" t="s">
        <v>473</v>
      </c>
      <c r="B1" s="457"/>
      <c r="C1" s="457"/>
      <c r="D1" s="457"/>
      <c r="E1" s="457"/>
      <c r="F1" s="457"/>
      <c r="G1" s="457"/>
    </row>
    <row r="2" spans="1:8" ht="15.75" customHeight="1" thickBot="1">
      <c r="A2" s="95"/>
      <c r="B2" s="95"/>
      <c r="C2" s="458"/>
      <c r="D2" s="458"/>
      <c r="E2" s="458"/>
      <c r="F2" s="464" t="s">
        <v>43</v>
      </c>
      <c r="G2" s="464"/>
      <c r="H2" s="101"/>
    </row>
    <row r="3" spans="1:7" ht="63" customHeight="1">
      <c r="A3" s="460" t="s">
        <v>6</v>
      </c>
      <c r="B3" s="462" t="s">
        <v>147</v>
      </c>
      <c r="C3" s="462" t="s">
        <v>183</v>
      </c>
      <c r="D3" s="462"/>
      <c r="E3" s="462"/>
      <c r="F3" s="462"/>
      <c r="G3" s="459" t="s">
        <v>474</v>
      </c>
    </row>
    <row r="4" spans="1:7" ht="15.75" thickBot="1">
      <c r="A4" s="461"/>
      <c r="B4" s="463"/>
      <c r="C4" s="322" t="s">
        <v>476</v>
      </c>
      <c r="D4" s="322" t="s">
        <v>475</v>
      </c>
      <c r="E4" s="322" t="s">
        <v>477</v>
      </c>
      <c r="F4" s="322" t="s">
        <v>478</v>
      </c>
      <c r="G4" s="446"/>
    </row>
    <row r="5" spans="1:7" ht="15.75" thickBot="1">
      <c r="A5" s="98" t="s">
        <v>432</v>
      </c>
      <c r="B5" s="99" t="s">
        <v>433</v>
      </c>
      <c r="C5" s="99" t="s">
        <v>434</v>
      </c>
      <c r="D5" s="99" t="s">
        <v>436</v>
      </c>
      <c r="E5" s="99" t="s">
        <v>435</v>
      </c>
      <c r="F5" s="99" t="s">
        <v>437</v>
      </c>
      <c r="G5" s="100" t="s">
        <v>439</v>
      </c>
    </row>
    <row r="6" spans="1:7" ht="15">
      <c r="A6" s="97" t="s">
        <v>8</v>
      </c>
      <c r="B6" s="107" t="s">
        <v>479</v>
      </c>
      <c r="C6" s="108">
        <v>227</v>
      </c>
      <c r="D6" s="108">
        <v>226</v>
      </c>
      <c r="E6" s="108"/>
      <c r="F6" s="108"/>
      <c r="G6" s="104">
        <f>SUM(C6:F6)</f>
        <v>453</v>
      </c>
    </row>
    <row r="7" spans="1:7" ht="15">
      <c r="A7" s="96" t="s">
        <v>9</v>
      </c>
      <c r="B7" s="109" t="s">
        <v>480</v>
      </c>
      <c r="C7" s="110">
        <v>332</v>
      </c>
      <c r="D7" s="110">
        <v>332</v>
      </c>
      <c r="E7" s="110">
        <v>336</v>
      </c>
      <c r="F7" s="110"/>
      <c r="G7" s="105">
        <f>SUM(C7:F7)</f>
        <v>1000</v>
      </c>
    </row>
    <row r="8" spans="1:7" ht="15">
      <c r="A8" s="96" t="s">
        <v>10</v>
      </c>
      <c r="B8" s="109"/>
      <c r="C8" s="110"/>
      <c r="D8" s="110"/>
      <c r="E8" s="110"/>
      <c r="F8" s="110"/>
      <c r="G8" s="105">
        <f>SUM(C8:F8)</f>
        <v>0</v>
      </c>
    </row>
    <row r="9" spans="1:7" ht="15">
      <c r="A9" s="96" t="s">
        <v>11</v>
      </c>
      <c r="B9" s="109"/>
      <c r="C9" s="110"/>
      <c r="D9" s="110"/>
      <c r="E9" s="110"/>
      <c r="F9" s="110"/>
      <c r="G9" s="105">
        <f>SUM(C9:F9)</f>
        <v>0</v>
      </c>
    </row>
    <row r="10" spans="1:7" ht="15.75" thickBot="1">
      <c r="A10" s="102" t="s">
        <v>12</v>
      </c>
      <c r="B10" s="111"/>
      <c r="C10" s="112"/>
      <c r="D10" s="112"/>
      <c r="E10" s="112"/>
      <c r="F10" s="112"/>
      <c r="G10" s="105">
        <f>SUM(C10:F10)</f>
        <v>0</v>
      </c>
    </row>
    <row r="11" spans="1:7" s="315" customFormat="1" ht="15" thickBot="1">
      <c r="A11" s="312" t="s">
        <v>13</v>
      </c>
      <c r="B11" s="103" t="s">
        <v>148</v>
      </c>
      <c r="C11" s="313">
        <f>SUM(C6:C10)</f>
        <v>559</v>
      </c>
      <c r="D11" s="313">
        <f>SUM(D6:D10)</f>
        <v>558</v>
      </c>
      <c r="E11" s="313">
        <f>SUM(E6:E10)</f>
        <v>336</v>
      </c>
      <c r="F11" s="313">
        <f>SUM(F6:F10)</f>
        <v>0</v>
      </c>
      <c r="G11" s="314">
        <f>SUM(G6:G10)</f>
        <v>1453</v>
      </c>
    </row>
  </sheetData>
  <sheetProtection/>
  <mergeCells count="7">
    <mergeCell ref="A1:G1"/>
    <mergeCell ref="C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9/2015. (XII.29.)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94" customWidth="1"/>
    <col min="2" max="2" width="68.625" style="94" customWidth="1"/>
    <col min="3" max="3" width="19.50390625" style="94" customWidth="1"/>
    <col min="4" max="16384" width="9.375" style="94" customWidth="1"/>
  </cols>
  <sheetData>
    <row r="1" spans="1:3" ht="33" customHeight="1">
      <c r="A1" s="457" t="s">
        <v>481</v>
      </c>
      <c r="B1" s="457"/>
      <c r="C1" s="457"/>
    </row>
    <row r="2" spans="1:4" ht="15.75" customHeight="1" thickBot="1">
      <c r="A2" s="95"/>
      <c r="B2" s="95"/>
      <c r="C2" s="106" t="s">
        <v>43</v>
      </c>
      <c r="D2" s="101"/>
    </row>
    <row r="3" spans="1:3" ht="26.25" customHeight="1" thickBot="1">
      <c r="A3" s="113" t="s">
        <v>6</v>
      </c>
      <c r="B3" s="114" t="s">
        <v>146</v>
      </c>
      <c r="C3" s="115" t="str">
        <f>+'1.1.sz.mell.'!F3</f>
        <v>2015. évi III. módosított előirányzat</v>
      </c>
    </row>
    <row r="4" spans="1:3" ht="15.75" thickBot="1">
      <c r="A4" s="116" t="s">
        <v>432</v>
      </c>
      <c r="B4" s="117" t="s">
        <v>433</v>
      </c>
      <c r="C4" s="118" t="s">
        <v>434</v>
      </c>
    </row>
    <row r="5" spans="1:3" ht="15">
      <c r="A5" s="119" t="s">
        <v>8</v>
      </c>
      <c r="B5" s="229" t="s">
        <v>440</v>
      </c>
      <c r="C5" s="226">
        <v>7511</v>
      </c>
    </row>
    <row r="6" spans="1:3" ht="24.75">
      <c r="A6" s="120" t="s">
        <v>9</v>
      </c>
      <c r="B6" s="244" t="s">
        <v>180</v>
      </c>
      <c r="C6" s="227">
        <v>2686</v>
      </c>
    </row>
    <row r="7" spans="1:3" ht="15">
      <c r="A7" s="120" t="s">
        <v>10</v>
      </c>
      <c r="B7" s="245" t="s">
        <v>441</v>
      </c>
      <c r="C7" s="227"/>
    </row>
    <row r="8" spans="1:3" ht="24.75">
      <c r="A8" s="120" t="s">
        <v>11</v>
      </c>
      <c r="B8" s="245" t="s">
        <v>182</v>
      </c>
      <c r="C8" s="227"/>
    </row>
    <row r="9" spans="1:3" ht="15">
      <c r="A9" s="121" t="s">
        <v>12</v>
      </c>
      <c r="B9" s="245" t="s">
        <v>181</v>
      </c>
      <c r="C9" s="228">
        <v>976</v>
      </c>
    </row>
    <row r="10" spans="1:3" ht="15.75" thickBot="1">
      <c r="A10" s="120" t="s">
        <v>13</v>
      </c>
      <c r="B10" s="246" t="s">
        <v>442</v>
      </c>
      <c r="C10" s="227"/>
    </row>
    <row r="11" spans="1:3" ht="15.75" thickBot="1">
      <c r="A11" s="465" t="s">
        <v>149</v>
      </c>
      <c r="B11" s="466"/>
      <c r="C11" s="122">
        <f>SUM(C5:C10)</f>
        <v>11173</v>
      </c>
    </row>
    <row r="12" spans="1:3" ht="23.25" customHeight="1">
      <c r="A12" s="467" t="s">
        <v>155</v>
      </c>
      <c r="B12" s="467"/>
      <c r="C12" s="46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9/2015. (XII.29.)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2016-01-05T10:42:59Z</cp:lastPrinted>
  <dcterms:created xsi:type="dcterms:W3CDTF">1999-10-30T10:30:45Z</dcterms:created>
  <dcterms:modified xsi:type="dcterms:W3CDTF">2016-01-06T12:05:25Z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